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Bystre - Zateplení společ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'Bystre - Zateplení společ...'!$C$79:$K$210</definedName>
    <definedName name="_xlnm.Print_Area" localSheetId="1">'Bystre - Zateplení společ...'!$C$4:$J$34,'Bystre - Zateplení společ...'!$C$40:$J$63,'Bystre - Zateplení společ...'!$C$69:$K$210</definedName>
    <definedName name="_xlnm.Print_Titles" localSheetId="1">'Bystre - Zateplení společ...'!$79:$79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209"/>
  <c r="BH209"/>
  <c r="BG209"/>
  <c r="BF209"/>
  <c r="T209"/>
  <c r="T208"/>
  <c r="R209"/>
  <c r="R208"/>
  <c r="P209"/>
  <c r="P208"/>
  <c r="BK209"/>
  <c r="BK208"/>
  <c r="J208"/>
  <c r="J209"/>
  <c r="BE209"/>
  <c r="J62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61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T160"/>
  <c r="R161"/>
  <c r="R160"/>
  <c r="P161"/>
  <c r="P160"/>
  <c r="BK161"/>
  <c r="BK160"/>
  <c r="J160"/>
  <c r="J161"/>
  <c r="BE161"/>
  <c r="J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5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58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T87"/>
  <c r="T86"/>
  <c r="R88"/>
  <c r="R87"/>
  <c r="R86"/>
  <c r="P88"/>
  <c r="P87"/>
  <c r="P86"/>
  <c r="BK88"/>
  <c r="BK87"/>
  <c r="J87"/>
  <c r="BK86"/>
  <c r="J86"/>
  <c r="J88"/>
  <c r="BE88"/>
  <c r="J57"/>
  <c r="J56"/>
  <c r="BI85"/>
  <c r="BH85"/>
  <c r="BG85"/>
  <c r="BF85"/>
  <c r="T85"/>
  <c r="T84"/>
  <c r="R85"/>
  <c r="R84"/>
  <c r="P85"/>
  <c r="P84"/>
  <c r="BK85"/>
  <c r="BK84"/>
  <c r="J84"/>
  <c r="J85"/>
  <c r="BE85"/>
  <c r="J55"/>
  <c r="BI83"/>
  <c r="F32"/>
  <c i="1" r="BD52"/>
  <c i="2" r="BH83"/>
  <c r="F31"/>
  <c i="1" r="BC52"/>
  <c i="2" r="BG83"/>
  <c r="F30"/>
  <c i="1" r="BB52"/>
  <c i="2" r="BF83"/>
  <c r="J29"/>
  <c i="1" r="AW52"/>
  <c i="2" r="F29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2"/>
  <c r="J25"/>
  <c i="1" r="AG52"/>
  <c i="2" r="J83"/>
  <c r="BE83"/>
  <c r="J28"/>
  <c i="1" r="AV52"/>
  <c i="2" r="F28"/>
  <c i="1" r="AZ52"/>
  <c i="2" r="J54"/>
  <c r="J53"/>
  <c r="F74"/>
  <c r="E72"/>
  <c r="F45"/>
  <c r="E43"/>
  <c r="J34"/>
  <c r="J19"/>
  <c r="E19"/>
  <c r="J76"/>
  <c r="J47"/>
  <c r="J18"/>
  <c r="J16"/>
  <c r="E16"/>
  <c r="F77"/>
  <c r="F48"/>
  <c r="J15"/>
  <c r="J13"/>
  <c r="E13"/>
  <c r="F76"/>
  <c r="F47"/>
  <c r="J12"/>
  <c r="J10"/>
  <c r="J74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<sst xmlns="http://schemas.openxmlformats.org/spreadsheetml/2006/main">
  <si>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</si>
  <si>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</si>
  <si>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</si>
  <si>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</si>
  <si>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</si>
  <si>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</si>
  <si>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</si>
  <si>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{681dd233-688c-435d-953d-496b33074c65}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</si>
  <si>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</si>
  <si>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</si>
  <si>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</si>
  <si>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</si>
  <si>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</si>
  <si>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</si>
  <si>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</si>
  <si>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</si>
  <si>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Bystre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</si>
  <si>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</si>
  <si>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</si>
  <si>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Zateplení společenského domu v obci Bystré -  D.1.4.e - ZAŘÍZENÍ ZDRAVOTNĚ TECHNICKÝCH INSTALACÍ</t>
  </si>
  <si>
    <t>KSO:</t>
  </si>
  <si>
    <t/>
  </si>
  <si>
    <t>CC-CZ:</t>
  </si>
  <si>
    <t>Místo:</t>
  </si>
  <si>
    <t xml:space="preserve"> </t>
  </si>
  <si>
    <t>Datum:</t>
  </si>
  <si>
    <t>25. 7. 2018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</si>
  <si>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</si>
  <si>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</si>
  <si>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</si>
  <si>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</si>
  <si>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</si>
  <si>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</si>
  <si>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</si>
  <si>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</si>
  <si>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</si>
  <si>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</si>
  <si>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</si>
  <si>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</si>
  <si>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</si>
  <si>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</si>
  <si>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</si>
  <si>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</si>
  <si>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</si>
  <si>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</si>
  <si>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</si>
  <si>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</si>
  <si>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</si>
  <si>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</si>
  <si>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</si>
  <si>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</si>
  <si>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</si>
  <si>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</si>
  <si>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</si>
  <si>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</si>
  <si>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</si>
  <si>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</si>
  <si>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</si>
  <si>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</si>
  <si>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</si>
  <si>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</si>
  <si>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</si>
  <si>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</si>
  <si>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</si>
  <si>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</si>
  <si>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</si>
  <si>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</si>
  <si>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</si>
  <si>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</si>
  <si>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</si>
  <si>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</si>
  <si>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</si>
  <si>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</si>
  <si>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</si>
  <si>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</si>
  <si>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</si>
  <si>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</si>
  <si>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</si>
  <si>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</si>
  <si>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</si>
  <si>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</si>
  <si>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</si>
  <si>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</si>
  <si>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</si>
  <si>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</si>
  <si>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</si>
  <si>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</si>
  <si>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</si>
  <si>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</si>
  <si>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</si>
  <si>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9 - Ostatní konstrukce a práce-bourání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</si>
  <si>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</si>
  <si>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</si>
  <si>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</si>
  <si>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</si>
  <si>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</si>
  <si>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</si>
  <si>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</si>
  <si>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</si>
  <si>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</si>
  <si>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</si>
  <si>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</si>
  <si>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</si>
  <si>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</si>
  <si>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</si>
  <si>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</si>
  <si>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</si>
  <si>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</si>
  <si>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</si>
  <si>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</si>
  <si>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</si>
  <si>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</si>
  <si>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</si>
  <si>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</si>
  <si>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</si>
  <si>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</si>
  <si>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</si>
  <si>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</si>
  <si>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451572111</t>
  </si>
  <si>
    <t>Lože pod potrubí otevřený výkop z kameniva drobného těženého</t>
  </si>
  <si>
    <t>m3</t>
  </si>
  <si>
    <t>1148575032</t>
  </si>
  <si>
    <t>9</t>
  </si>
  <si>
    <t>Ostatní konstrukce a práce-bourání</t>
  </si>
  <si>
    <t>R-9709001</t>
  </si>
  <si>
    <t>Stavební výpomoce, pomocné zednické práce, montážní práce a nespecifikované práce</t>
  </si>
  <si>
    <t>hod</t>
  </si>
  <si>
    <t>1096407485</t>
  </si>
  <si>
    <t>PSV</t>
  </si>
  <si>
    <t>Práce a dodávky PSV</t>
  </si>
  <si>
    <t>713</t>
  </si>
  <si>
    <t>Izolace tepelné</t>
  </si>
  <si>
    <t>7</t>
  </si>
  <si>
    <t>713463131</t>
  </si>
  <si>
    <t>Montáž izolace tepelné potrubí potrubními pouzdry bez úpravy slepenými 1x tl izolace do 25 mm</t>
  </si>
  <si>
    <t>m</t>
  </si>
  <si>
    <t>16</t>
  </si>
  <si>
    <t>1316228043</t>
  </si>
  <si>
    <t>8</t>
  </si>
  <si>
    <t>M</t>
  </si>
  <si>
    <t>283771030</t>
  </si>
  <si>
    <t xml:space="preserve">izolace potrubí potrubí z pěnového polyetylenu  Pro 22 x 9 mm</t>
  </si>
  <si>
    <t>32</t>
  </si>
  <si>
    <t>1834867338</t>
  </si>
  <si>
    <t>283771110</t>
  </si>
  <si>
    <t>izolace potrubí potrubí z pěnového polyetylenu Pro 28 x 9 mm</t>
  </si>
  <si>
    <t>-1904921613</t>
  </si>
  <si>
    <t>10</t>
  </si>
  <si>
    <t>283770510</t>
  </si>
  <si>
    <t>izolace potrubí potrubí z pěnového polyetylenu Pro 32 x 9 mm</t>
  </si>
  <si>
    <t>1418596507</t>
  </si>
  <si>
    <t>127</t>
  </si>
  <si>
    <t>28377058</t>
  </si>
  <si>
    <t>izolace tepelná potrubí z pěnového polyetylenu Pro 40 x 13 mm</t>
  </si>
  <si>
    <t>CS ÚRS 2018 01</t>
  </si>
  <si>
    <t>-289930830</t>
  </si>
  <si>
    <t>23</t>
  </si>
  <si>
    <t>631546200</t>
  </si>
  <si>
    <t>páska samolepící ALS šířka 50 mm, délka 50 m</t>
  </si>
  <si>
    <t>kus</t>
  </si>
  <si>
    <t>1541610242</t>
  </si>
  <si>
    <t>26</t>
  </si>
  <si>
    <t>998713102</t>
  </si>
  <si>
    <t>Přesun hmot tonážní tonážní pro izolace tepelné v objektech v do 12 m</t>
  </si>
  <si>
    <t>t</t>
  </si>
  <si>
    <t>-1774704641</t>
  </si>
  <si>
    <t>721</t>
  </si>
  <si>
    <t>Zdravotechnika - vnitřní kanalizace</t>
  </si>
  <si>
    <t>27</t>
  </si>
  <si>
    <t>721173401</t>
  </si>
  <si>
    <t>Potrubí kanalizační plastové svodné systém KG DN 100</t>
  </si>
  <si>
    <t>1745583868</t>
  </si>
  <si>
    <t>28</t>
  </si>
  <si>
    <t>721173402</t>
  </si>
  <si>
    <t>Potrubí kanalizační plastové svodné systém KG DN 125</t>
  </si>
  <si>
    <t>-1993318929</t>
  </si>
  <si>
    <t>29</t>
  </si>
  <si>
    <t>721173403</t>
  </si>
  <si>
    <t>Potrubí kanalizační plastové svodné systém KG DN 150</t>
  </si>
  <si>
    <t>749285579</t>
  </si>
  <si>
    <t>721174042</t>
  </si>
  <si>
    <t>Potrubí kanalizační z PP připojovací systém HT DN 40</t>
  </si>
  <si>
    <t>1339004259</t>
  </si>
  <si>
    <t>P</t>
  </si>
  <si>
    <t>Poznámka k položce:
- dopojení odpadů nerez aut. umyvadel</t>
  </si>
  <si>
    <t>33</t>
  </si>
  <si>
    <t>721174043</t>
  </si>
  <si>
    <t>Potrubí kanalizační z PP připojovací systém HT DN 50</t>
  </si>
  <si>
    <t>1580009572</t>
  </si>
  <si>
    <t>145</t>
  </si>
  <si>
    <t>721174044</t>
  </si>
  <si>
    <t>Potrubí kanalizační z PP připojovací DN 70</t>
  </si>
  <si>
    <t>389297116</t>
  </si>
  <si>
    <t>34</t>
  </si>
  <si>
    <t>721174045</t>
  </si>
  <si>
    <t>Potrubí kanalizační z PP připojovací systém HT DN 100</t>
  </si>
  <si>
    <t>1181038291</t>
  </si>
  <si>
    <t>35</t>
  </si>
  <si>
    <t>286156020</t>
  </si>
  <si>
    <t>čistící tvarovka HTRE, DN 75</t>
  </si>
  <si>
    <t>580874957</t>
  </si>
  <si>
    <t>36</t>
  </si>
  <si>
    <t>286156030</t>
  </si>
  <si>
    <t>čistící tvarovka HTRE, DN 100</t>
  </si>
  <si>
    <t>1827858900</t>
  </si>
  <si>
    <t>37</t>
  </si>
  <si>
    <t>721174053</t>
  </si>
  <si>
    <t>Potrubí kanalizační z PP dešťové systém HT DN 50</t>
  </si>
  <si>
    <t>1229010042</t>
  </si>
  <si>
    <t>38</t>
  </si>
  <si>
    <t>721174054</t>
  </si>
  <si>
    <t>Potrubí kanalizační z PP dešťové systém HT DN 70</t>
  </si>
  <si>
    <t>1693527354</t>
  </si>
  <si>
    <t>39</t>
  </si>
  <si>
    <t>721174055</t>
  </si>
  <si>
    <t>Potrubí kanalizační z PP dešťové systém HT DN 100</t>
  </si>
  <si>
    <t>1736306147</t>
  </si>
  <si>
    <t>146</t>
  </si>
  <si>
    <t>56231118</t>
  </si>
  <si>
    <t>vtok střešní se záchytným košem plochých střech 75,110,125,160 mm + montáž</t>
  </si>
  <si>
    <t>321885719</t>
  </si>
  <si>
    <t>40</t>
  </si>
  <si>
    <t>721194104</t>
  </si>
  <si>
    <t>Vyvedení a upevnění odpadních výpustek DN 40</t>
  </si>
  <si>
    <t>2060686300</t>
  </si>
  <si>
    <t>Poznámka k položce:
- pro nerez aut. umyvadla</t>
  </si>
  <si>
    <t>41</t>
  </si>
  <si>
    <t>721194105</t>
  </si>
  <si>
    <t>Vyvedení a upevnění odpadních výpustek DN 50</t>
  </si>
  <si>
    <t>-168015511</t>
  </si>
  <si>
    <t>42</t>
  </si>
  <si>
    <t>721194109</t>
  </si>
  <si>
    <t>Vyvedení a upevnění odpadních výpustek DN 100</t>
  </si>
  <si>
    <t>-2014828171</t>
  </si>
  <si>
    <t>43</t>
  </si>
  <si>
    <t>721211421</t>
  </si>
  <si>
    <t>Vpusť podlahová se svislým odtokem DN 50/75/110 mřížka nerez 115x115</t>
  </si>
  <si>
    <t>-666671008</t>
  </si>
  <si>
    <t>44</t>
  </si>
  <si>
    <t>721211435R</t>
  </si>
  <si>
    <t>Vtok terasový s vodorovným stavitelným odtokem DN 50 se suchou klapkou a izolační PVC přírubou</t>
  </si>
  <si>
    <t>-1728797503</t>
  </si>
  <si>
    <t>143</t>
  </si>
  <si>
    <t>721226513.HLE</t>
  </si>
  <si>
    <t>Zápachová uzávěrka podomítková pro pračku a myčku DN 40/50</t>
  </si>
  <si>
    <t>-1868008377</t>
  </si>
  <si>
    <t>45</t>
  </si>
  <si>
    <t>721226540R</t>
  </si>
  <si>
    <t>Vtok se zápachovou uzávěrkou HL 21 s přídavným uzávěrem pro suchý stav</t>
  </si>
  <si>
    <t>118760969</t>
  </si>
  <si>
    <t>46</t>
  </si>
  <si>
    <t>721226550R</t>
  </si>
  <si>
    <t>Podomítková zápachová uzávěrka HL 405 v kombinaci s připojením vody (1x nástěnka 1/2") krycí nerez deska</t>
  </si>
  <si>
    <t>-1209724625</t>
  </si>
  <si>
    <t>47</t>
  </si>
  <si>
    <t>721233222R</t>
  </si>
  <si>
    <t>Střešní vtok polypropylen PP pro pochůzné střechy vodorovný odtok DN 110, nevyhřívaný, se záchytným košem</t>
  </si>
  <si>
    <t>-1631989536</t>
  </si>
  <si>
    <t>48</t>
  </si>
  <si>
    <t>721273153</t>
  </si>
  <si>
    <t>Hlavice ventilační polypropylen PP DN 110</t>
  </si>
  <si>
    <t>266005647</t>
  </si>
  <si>
    <t>144</t>
  </si>
  <si>
    <t>721273153.HLE</t>
  </si>
  <si>
    <t>Hlavice ventilační nad střechu objektu s izolací</t>
  </si>
  <si>
    <t>-562460544</t>
  </si>
  <si>
    <t>49</t>
  </si>
  <si>
    <t>721274104</t>
  </si>
  <si>
    <t>Přivzdušňovací ventil odpadních potrubí DN 50/75/110 s redukční vložkou a dvojitou izolační stěnou</t>
  </si>
  <si>
    <t>192893556</t>
  </si>
  <si>
    <t>50</t>
  </si>
  <si>
    <t>721290111</t>
  </si>
  <si>
    <t>Zkouška těsnosti potrubí kanalizace vodou do DN 125</t>
  </si>
  <si>
    <t>-1821393577</t>
  </si>
  <si>
    <t>VV</t>
  </si>
  <si>
    <t>38+88+66+216+44</t>
  </si>
  <si>
    <t>51</t>
  </si>
  <si>
    <t>721290112</t>
  </si>
  <si>
    <t>Zkouška těsnosti potrubí kanalizace vodou do DN 200</t>
  </si>
  <si>
    <t>1358808322</t>
  </si>
  <si>
    <t>28+11</t>
  </si>
  <si>
    <t>52</t>
  </si>
  <si>
    <t>998721102</t>
  </si>
  <si>
    <t>Přesun hmot tonážní pro vnitřní kanalizace v objektech v do 12 m</t>
  </si>
  <si>
    <t>-58610132</t>
  </si>
  <si>
    <t>722</t>
  </si>
  <si>
    <t>Zdravotechnika - vnitřní vodovod</t>
  </si>
  <si>
    <t>53</t>
  </si>
  <si>
    <t>722130233</t>
  </si>
  <si>
    <t>Potrubí vodovodní ocelové závitové pozinkované svařované běžné DN 25</t>
  </si>
  <si>
    <t>-1674481695</t>
  </si>
  <si>
    <t>54</t>
  </si>
  <si>
    <t>722130234</t>
  </si>
  <si>
    <t>Potrubí vodovodní ocelové závitové pozinkované svařované běžné DN 32</t>
  </si>
  <si>
    <t>209609024</t>
  </si>
  <si>
    <t>55</t>
  </si>
  <si>
    <t>722174022</t>
  </si>
  <si>
    <t>Potrubí vodovodní plastové PPR svar polyfuze PN 20 D 20 x 3,4 mm</t>
  </si>
  <si>
    <t>-539787692</t>
  </si>
  <si>
    <t>56</t>
  </si>
  <si>
    <t>722174023</t>
  </si>
  <si>
    <t>Potrubí vodovodní plastové PPR svar polyfuze PN 20 D 25 x 4,2 mm</t>
  </si>
  <si>
    <t>-927107495</t>
  </si>
  <si>
    <t>57</t>
  </si>
  <si>
    <t>722174024</t>
  </si>
  <si>
    <t>Potrubí vodovodní plastové PPR svar polyfuze PN 20 D 32 x5,4 mm</t>
  </si>
  <si>
    <t>755393968</t>
  </si>
  <si>
    <t>58</t>
  </si>
  <si>
    <t>722174025</t>
  </si>
  <si>
    <t>Potrubí vodovodní plastové PPR svar polyfuze PN 20 D 40 x 6,7 mm</t>
  </si>
  <si>
    <t>1810942849</t>
  </si>
  <si>
    <t>61</t>
  </si>
  <si>
    <t>722220152</t>
  </si>
  <si>
    <t>Nástěnka závitová plastová PPR PN 20 DN 20 x G 1/2</t>
  </si>
  <si>
    <t>-630609585</t>
  </si>
  <si>
    <t>62</t>
  </si>
  <si>
    <t>722220161</t>
  </si>
  <si>
    <t>Nástěnný komplet plastový PPR PN 20 DN 20 x G 1/2</t>
  </si>
  <si>
    <t>soubor</t>
  </si>
  <si>
    <t>1830258962</t>
  </si>
  <si>
    <t>63</t>
  </si>
  <si>
    <t>722224115</t>
  </si>
  <si>
    <t>Kohout plnicí nebo vypouštěcí G 1/2 PN 10 s jedním závitem</t>
  </si>
  <si>
    <t>-1845113463</t>
  </si>
  <si>
    <t>64</t>
  </si>
  <si>
    <t>722229101</t>
  </si>
  <si>
    <t>Montáž vodovodních armatur s jedním závitem G 1/2 ostatní typ</t>
  </si>
  <si>
    <t>1303347620</t>
  </si>
  <si>
    <t>65</t>
  </si>
  <si>
    <t>551101560</t>
  </si>
  <si>
    <t>ventil výtokový mosazný s hadicovou přípojkou 1KE-3T 1/2"</t>
  </si>
  <si>
    <t>-1769297304</t>
  </si>
  <si>
    <t>Poznámka k položce:
Součástí výtokového ventilu je privzdušňovací a odvzdušňovací ventil, sloužící k zavzdušnění potrubí a zpětný ventil, který zamezuje zpětnému toku vody.</t>
  </si>
  <si>
    <t>66</t>
  </si>
  <si>
    <t>551119980</t>
  </si>
  <si>
    <t>ventil rohový kulový s filtrem IVAR 1/2" x 1/2" (k pračce)</t>
  </si>
  <si>
    <t>439598296</t>
  </si>
  <si>
    <t>68</t>
  </si>
  <si>
    <t>722231075</t>
  </si>
  <si>
    <t>Ventil zpětný G 1 1/4 PN 10 do 110°C se dvěma závity</t>
  </si>
  <si>
    <t>174429658</t>
  </si>
  <si>
    <t>69</t>
  </si>
  <si>
    <t>722231076</t>
  </si>
  <si>
    <t>Ventil zpětný G 1 1/2 PN 10 do 110°C se dvěma závity</t>
  </si>
  <si>
    <t>-359239118</t>
  </si>
  <si>
    <t>70</t>
  </si>
  <si>
    <t>722231144</t>
  </si>
  <si>
    <t>Ventil závitový pojistný rohový G 3/4</t>
  </si>
  <si>
    <t>-1488930285</t>
  </si>
  <si>
    <t>71</t>
  </si>
  <si>
    <t>722239102</t>
  </si>
  <si>
    <t>Montáž armatur vodovodních se dvěma závity G 3/4</t>
  </si>
  <si>
    <t>1085533937</t>
  </si>
  <si>
    <t>72</t>
  </si>
  <si>
    <t>551280000</t>
  </si>
  <si>
    <t xml:space="preserve">ventil vyvažovací stoupačkový dvouregulační  CIM 727 3/4"</t>
  </si>
  <si>
    <t>-373753681</t>
  </si>
  <si>
    <t>73</t>
  </si>
  <si>
    <t>722239104</t>
  </si>
  <si>
    <t>Montáž armatur vodovodních se dvěma závity G 5/4</t>
  </si>
  <si>
    <t>431483558</t>
  </si>
  <si>
    <t>74</t>
  </si>
  <si>
    <t>55123024R</t>
  </si>
  <si>
    <t>potrubní oddělovač se závitovým připojením DN 32 - G 5/4", 4 vývody</t>
  </si>
  <si>
    <t>-518467630</t>
  </si>
  <si>
    <t>75</t>
  </si>
  <si>
    <t>722240122</t>
  </si>
  <si>
    <t>Kohout kulový D 20</t>
  </si>
  <si>
    <t>-55517222</t>
  </si>
  <si>
    <t>76</t>
  </si>
  <si>
    <t>722240123</t>
  </si>
  <si>
    <t>Kohout kulový D 25</t>
  </si>
  <si>
    <t>543804524</t>
  </si>
  <si>
    <t>77</t>
  </si>
  <si>
    <t>722240124</t>
  </si>
  <si>
    <t>Kohout kulový D 32</t>
  </si>
  <si>
    <t>1590259073</t>
  </si>
  <si>
    <t>78</t>
  </si>
  <si>
    <t>722240125</t>
  </si>
  <si>
    <t>Kohout kulový D 40</t>
  </si>
  <si>
    <t>-1818281486</t>
  </si>
  <si>
    <t>81</t>
  </si>
  <si>
    <t>722250133</t>
  </si>
  <si>
    <t>Hydrantový systém s tvarově stálou hadicí D 25 x 30 m celoplechový</t>
  </si>
  <si>
    <t>-1264451727</t>
  </si>
  <si>
    <t>82</t>
  </si>
  <si>
    <t>722262222</t>
  </si>
  <si>
    <t>Vodoměr závitový jednovtokový suchoběžný do 40 °C G 1/2 x 110 mm Qn 1,5 m3/s horizontální</t>
  </si>
  <si>
    <t>1263352449</t>
  </si>
  <si>
    <t>84</t>
  </si>
  <si>
    <t>722270105</t>
  </si>
  <si>
    <t>Sestava vodoměrová závitová G 1</t>
  </si>
  <si>
    <t>1754555434</t>
  </si>
  <si>
    <t>86</t>
  </si>
  <si>
    <t>722290226</t>
  </si>
  <si>
    <t>Zkouška těsnosti vodovodního potrubí závitového do DN 50</t>
  </si>
  <si>
    <t>-705998362</t>
  </si>
  <si>
    <t>87</t>
  </si>
  <si>
    <t>722290234</t>
  </si>
  <si>
    <t>Proplach a dezinfekce vodovodního potrubí do DN 80</t>
  </si>
  <si>
    <t>-284061882</t>
  </si>
  <si>
    <t>88</t>
  </si>
  <si>
    <t>72240090R</t>
  </si>
  <si>
    <t xml:space="preserve">Napojení na zásobník TUV, kotel </t>
  </si>
  <si>
    <t>-872049113</t>
  </si>
  <si>
    <t>89</t>
  </si>
  <si>
    <t>998722102</t>
  </si>
  <si>
    <t>Přesun hmot tonážní tonážní pro vnitřní vodovod v objektech v do 12 m</t>
  </si>
  <si>
    <t>-87542012</t>
  </si>
  <si>
    <t>725</t>
  </si>
  <si>
    <t>Zdravotechnika - zařizovací předměty</t>
  </si>
  <si>
    <t>90</t>
  </si>
  <si>
    <t>725111132</t>
  </si>
  <si>
    <t>Splachovač nádržkový plastový nízkopoložený</t>
  </si>
  <si>
    <t>-1471199290</t>
  </si>
  <si>
    <t>91</t>
  </si>
  <si>
    <t>725119123</t>
  </si>
  <si>
    <t>Montáž klozetových mís závěsných na nosné stěny</t>
  </si>
  <si>
    <t>-417544401</t>
  </si>
  <si>
    <t>92</t>
  </si>
  <si>
    <t>642360918R</t>
  </si>
  <si>
    <t xml:space="preserve">mísa klozetová keramická závěsná s hlubokým splachováním bílá </t>
  </si>
  <si>
    <t>-673747272</t>
  </si>
  <si>
    <t>130</t>
  </si>
  <si>
    <t>642360918R1</t>
  </si>
  <si>
    <t>mísa klozetová keramická závěsná s hlubokým splachováním bílá pro invalidy</t>
  </si>
  <si>
    <t>-1143704727</t>
  </si>
  <si>
    <t>93</t>
  </si>
  <si>
    <t>551673818R</t>
  </si>
  <si>
    <t>sedátko klozetové softclose duroplastové s poklopem</t>
  </si>
  <si>
    <t>1851825959</t>
  </si>
  <si>
    <t>131</t>
  </si>
  <si>
    <t>725129101</t>
  </si>
  <si>
    <t>Montáž pisoáru keramického</t>
  </si>
  <si>
    <t>-488510111</t>
  </si>
  <si>
    <t>132</t>
  </si>
  <si>
    <t>64250913.LFN</t>
  </si>
  <si>
    <t>urinál keramický přívod svislý vnější bílý - automatické splachování</t>
  </si>
  <si>
    <t>-1113889198</t>
  </si>
  <si>
    <t>94</t>
  </si>
  <si>
    <t>725219102</t>
  </si>
  <si>
    <t>Montáž umyvadla připevněného na šrouby do zdiva</t>
  </si>
  <si>
    <t>788298394</t>
  </si>
  <si>
    <t>Poznámka k položce:
- cena včetně dodávky zápachové uzávěrky</t>
  </si>
  <si>
    <t>95</t>
  </si>
  <si>
    <t>642110308R</t>
  </si>
  <si>
    <t xml:space="preserve">umyvadlo keramické 50 x 23,5 cm, otvor pro baterii vpravo, bílé </t>
  </si>
  <si>
    <t>-827925627</t>
  </si>
  <si>
    <t>96</t>
  </si>
  <si>
    <t>642110328R</t>
  </si>
  <si>
    <t xml:space="preserve">umyvadlo keramické invalidní 60 x 46,5 cm, otvor pro baterii uprostřed, bílé </t>
  </si>
  <si>
    <t>-910308417</t>
  </si>
  <si>
    <t>101</t>
  </si>
  <si>
    <t>725249101</t>
  </si>
  <si>
    <t>Montáž vaničky sprchové</t>
  </si>
  <si>
    <t>-420718236</t>
  </si>
  <si>
    <t>102</t>
  </si>
  <si>
    <t>554235108R</t>
  </si>
  <si>
    <t>vanička sprchová 800 x 800 mm + odvodňovací žlábek 80 cm</t>
  </si>
  <si>
    <t>-90224775</t>
  </si>
  <si>
    <t>103</t>
  </si>
  <si>
    <t>554235128R</t>
  </si>
  <si>
    <t>vanička sprchová 1 000x1 000 mm + odvodňovací žlábek 100 cm</t>
  </si>
  <si>
    <t>-753005410</t>
  </si>
  <si>
    <t>104</t>
  </si>
  <si>
    <t>725249103</t>
  </si>
  <si>
    <t>Montáž koutu sprchového</t>
  </si>
  <si>
    <t>-1143569073</t>
  </si>
  <si>
    <t>133</t>
  </si>
  <si>
    <t>55143181</t>
  </si>
  <si>
    <t>baterie dřezová páková stojánková do 1 otvoru s otáčivým ústím dl ramínka 265 mm</t>
  </si>
  <si>
    <t>-669662141</t>
  </si>
  <si>
    <t>134</t>
  </si>
  <si>
    <t>55231360</t>
  </si>
  <si>
    <t>dřez nerez vestavný s odkapní deskou 900x600</t>
  </si>
  <si>
    <t>-1166803695</t>
  </si>
  <si>
    <t>105</t>
  </si>
  <si>
    <t>554842128R</t>
  </si>
  <si>
    <t>sprchový kout zástěna 100 cm</t>
  </si>
  <si>
    <t>-356240133</t>
  </si>
  <si>
    <t>106</t>
  </si>
  <si>
    <t>554842118R</t>
  </si>
  <si>
    <t>sprchový kout zástěna 80 cm</t>
  </si>
  <si>
    <t>-1037910477</t>
  </si>
  <si>
    <t>107</t>
  </si>
  <si>
    <t>725331111</t>
  </si>
  <si>
    <t>Výlevka bez výtokových armatur keramická se sklopnou plastovou mřížkou 425 mm, včetně splach nádržky</t>
  </si>
  <si>
    <t>1756447690</t>
  </si>
  <si>
    <t>135</t>
  </si>
  <si>
    <t>725539201</t>
  </si>
  <si>
    <t>Montáž ohřívačů zásobníkových závěsných tlakových do 15 litrů</t>
  </si>
  <si>
    <t>1775642182</t>
  </si>
  <si>
    <t>136</t>
  </si>
  <si>
    <t>54132233</t>
  </si>
  <si>
    <t>ohřívač vody elektrický pod umyvadlový 10 L 2 kW 50,6x29,6x27,6 cm</t>
  </si>
  <si>
    <t>600462851</t>
  </si>
  <si>
    <t>137</t>
  </si>
  <si>
    <t>725539204</t>
  </si>
  <si>
    <t>Montáž ohřívačů zásobníkových závěsných tlakových do 125 litrů</t>
  </si>
  <si>
    <t>-83452549</t>
  </si>
  <si>
    <t>138</t>
  </si>
  <si>
    <t>48438800</t>
  </si>
  <si>
    <t>ohřívač vody elektrický zásobníkový závěsný akumulační vodorovný příkon 2 kW objem nádrže 100L</t>
  </si>
  <si>
    <t>514210294</t>
  </si>
  <si>
    <t>140</t>
  </si>
  <si>
    <t>725539206</t>
  </si>
  <si>
    <t>Montáž ohřívačů zásobníkových závěsných tlakových do 200 litrů</t>
  </si>
  <si>
    <t>632353442</t>
  </si>
  <si>
    <t>139</t>
  </si>
  <si>
    <t>48438693.DZD</t>
  </si>
  <si>
    <t>ohřívač vody zásobníkový OKCE 200 stacionární, svislý objem 200 l - nepřímoohřívaný napojený na ÚT</t>
  </si>
  <si>
    <t>1137633758</t>
  </si>
  <si>
    <t>141</t>
  </si>
  <si>
    <t>484R1111</t>
  </si>
  <si>
    <t>Bezpečnostní souprava pro zásobníky TUV</t>
  </si>
  <si>
    <t>2038102346</t>
  </si>
  <si>
    <t>108</t>
  </si>
  <si>
    <t>725819401</t>
  </si>
  <si>
    <t>Montáž ventilů rohových G 1/2 s připojovací trubičkou</t>
  </si>
  <si>
    <t>-1321876029</t>
  </si>
  <si>
    <t>109</t>
  </si>
  <si>
    <t>551456330</t>
  </si>
  <si>
    <t>ventil rohový mosazný T 66A 1/2"</t>
  </si>
  <si>
    <t>-288383434</t>
  </si>
  <si>
    <t>110</t>
  </si>
  <si>
    <t>725821316</t>
  </si>
  <si>
    <t>Baterie dřezové nástěnné pákové s otáčivým plochým ústím a délkou ramínka 300 mm</t>
  </si>
  <si>
    <t>-1499405842</t>
  </si>
  <si>
    <t>Poznámka k položce:
- baterie k výlevce</t>
  </si>
  <si>
    <t>111</t>
  </si>
  <si>
    <t>725829131</t>
  </si>
  <si>
    <t>Montáž baterie umyvadlové stojánkové G 1/2 ostatní typ</t>
  </si>
  <si>
    <t>891116105</t>
  </si>
  <si>
    <t>112</t>
  </si>
  <si>
    <t>551456118R</t>
  </si>
  <si>
    <t xml:space="preserve">umyvadlová stojánková páková baterie, chrom </t>
  </si>
  <si>
    <t>-1075417287</t>
  </si>
  <si>
    <t>142</t>
  </si>
  <si>
    <t>55161756.HLE</t>
  </si>
  <si>
    <t>Podlahová vpust DN50/75/110 se svislým odtokem s pevnou izolační přírubou, ZU standard, plast 147x147mm/ nerez 138x138mm, sítko</t>
  </si>
  <si>
    <t>127021862</t>
  </si>
  <si>
    <t>115</t>
  </si>
  <si>
    <t>725849411</t>
  </si>
  <si>
    <t>Montáž baterie sprchové nástěnné s nastavitelnou výškou sprchy</t>
  </si>
  <si>
    <t>2127746918</t>
  </si>
  <si>
    <t>116</t>
  </si>
  <si>
    <t>551455908R</t>
  </si>
  <si>
    <t>sprchová nástěnná páková baterie+ sprchový set chrom</t>
  </si>
  <si>
    <t>1137766277</t>
  </si>
  <si>
    <t>128</t>
  </si>
  <si>
    <t>725849412</t>
  </si>
  <si>
    <t>Montáž baterie výlevková nástěnnás pevnou výškou sprchy</t>
  </si>
  <si>
    <t>1570110082</t>
  </si>
  <si>
    <t>129</t>
  </si>
  <si>
    <t>55145500</t>
  </si>
  <si>
    <t>baterie pro výlevku s dlouhým ramenem 300 mm</t>
  </si>
  <si>
    <t>-843804004</t>
  </si>
  <si>
    <t>117</t>
  </si>
  <si>
    <t>725851325</t>
  </si>
  <si>
    <t>Ventil odpadní umyvadlový bez přepadu G 5/4</t>
  </si>
  <si>
    <t>-912270297</t>
  </si>
  <si>
    <t>118</t>
  </si>
  <si>
    <t>725862113</t>
  </si>
  <si>
    <t>Zápachová uzávěrka pro dřezy s přípojkou pro pračku nebo myčku DN 40/50</t>
  </si>
  <si>
    <t>-299673019</t>
  </si>
  <si>
    <t>119</t>
  </si>
  <si>
    <t>725865330</t>
  </si>
  <si>
    <t xml:space="preserve">Sifon ke sprchové vaničce </t>
  </si>
  <si>
    <t>1610337008</t>
  </si>
  <si>
    <t>121</t>
  </si>
  <si>
    <t>998725102</t>
  </si>
  <si>
    <t>Přesun hmot tonážní pro zařizovací předměty v objektech v do 12 m</t>
  </si>
  <si>
    <t>835165764</t>
  </si>
  <si>
    <t>726</t>
  </si>
  <si>
    <t>Zdravotechnika - předstěnové instalace</t>
  </si>
  <si>
    <t>122</t>
  </si>
  <si>
    <t>726111204</t>
  </si>
  <si>
    <t>Instalační předstěna - montáž klozetu do masivní zděné kce</t>
  </si>
  <si>
    <t>-4839598</t>
  </si>
  <si>
    <t>123</t>
  </si>
  <si>
    <t>552817008R</t>
  </si>
  <si>
    <t xml:space="preserve">montážní prvek pro WC pro předstěnovou montáž s nádržkou </t>
  </si>
  <si>
    <t>1905008647</t>
  </si>
  <si>
    <t>124</t>
  </si>
  <si>
    <t>552817938R</t>
  </si>
  <si>
    <t>ovládací tlačítko bílé plastové</t>
  </si>
  <si>
    <t>-554650394</t>
  </si>
  <si>
    <t>125</t>
  </si>
  <si>
    <t>998726112</t>
  </si>
  <si>
    <t>Přesun hmot tonážní pro instalační prefabrikáty v objektech v do 12 m</t>
  </si>
  <si>
    <t>1599338567</t>
  </si>
  <si>
    <t>727</t>
  </si>
  <si>
    <t>Zdravotechnika - požární ochrana</t>
  </si>
  <si>
    <t>126</t>
  </si>
  <si>
    <t>72710090R</t>
  </si>
  <si>
    <t>Protipožární ochrana vodovodního a odpadního poltrubí - protipožární manžety a ucpávky</t>
  </si>
  <si>
    <t>673375023</t>
  </si>
  <si>
    <t>Poznámka k položce:
- protipožární ucpávky pro vodovodní potrubí D 20 - 63 mm (celkem 57 ks) stěnou nebo stropem
- protipožární ucpávky pro odpadní potrubí D 110 mm (celkem 26 ks) stěnou nebo stropem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</si>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</sst>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9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7" fontId="32" fillId="0" borderId="28" xfId="0" applyNumberFormat="1" applyFont="1" applyBorder="1" applyAlignment="1" applyProtection="1">
      <alignment vertical="center"/>
    </xf>
    <xf numFmtId="4" fontId="32" fillId="3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</xf>
    <xf numFmtId="0" fontId="32" fillId="0" borderId="5" xfId="0" applyFont="1" applyBorder="1" applyAlignment="1">
      <alignment vertical="center"/>
    </xf>
    <xf numFmtId="0" fontId="32" fillId="3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21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29</v>
      </c>
      <c r="AL11" s="26"/>
      <c r="AM11" s="26"/>
      <c r="AN11" s="32" t="s">
        <v>21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31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39" t="s">
        <v>31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29</v>
      </c>
      <c r="AL14" s="26"/>
      <c r="AM14" s="26"/>
      <c r="AN14" s="39" t="s">
        <v>31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21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24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29</v>
      </c>
      <c r="AL17" s="26"/>
      <c r="AM17" s="26"/>
      <c r="AN17" s="32" t="s">
        <v>21</v>
      </c>
      <c r="AO17" s="26"/>
      <c r="AP17" s="26"/>
      <c r="AQ17" s="28"/>
      <c r="BE17" s="36"/>
      <c r="BS17" s="21" t="s">
        <v>33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16.5" customHeight="1">
      <c r="B20" s="25"/>
      <c r="C20" s="26"/>
      <c r="D20" s="26"/>
      <c r="E20" s="41" t="s">
        <v>21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33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35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36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37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38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39</v>
      </c>
      <c r="E26" s="51"/>
      <c r="F26" s="52" t="s">
        <v>40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41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42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43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44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45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46</v>
      </c>
      <c r="U32" s="58"/>
      <c r="V32" s="58"/>
      <c r="W32" s="58"/>
      <c r="X32" s="60" t="s">
        <v>47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48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Bystre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 xml:space="preserve">Zateplení společenského domu v obci Bystré -  D.1.4.e - ZAŘÍZENÍ ZDRAVOTNĚ TECHNICKÝCH INSTALACÍ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23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 xml:space="preserve"> 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25</v>
      </c>
      <c r="AJ44" s="71"/>
      <c r="AK44" s="71"/>
      <c r="AL44" s="71"/>
      <c r="AM44" s="82" t="str">
        <f>IF(AN8= "","",AN8)</f>
        <v>25. 7. 2018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27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 xml:space="preserve"> 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32</v>
      </c>
      <c r="AJ46" s="71"/>
      <c r="AK46" s="71"/>
      <c r="AL46" s="71"/>
      <c r="AM46" s="74" t="str">
        <f>IF(E17="","",E17)</f>
        <v xml:space="preserve"> </v>
      </c>
      <c r="AN46" s="74"/>
      <c r="AO46" s="74"/>
      <c r="AP46" s="74"/>
      <c r="AQ46" s="71"/>
      <c r="AR46" s="69"/>
      <c r="AS46" s="83" t="s">
        <v>49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30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50</v>
      </c>
      <c r="D49" s="94"/>
      <c r="E49" s="94"/>
      <c r="F49" s="94"/>
      <c r="G49" s="94"/>
      <c r="H49" s="95"/>
      <c r="I49" s="96" t="s">
        <v>51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52</v>
      </c>
      <c r="AH49" s="94"/>
      <c r="AI49" s="94"/>
      <c r="AJ49" s="94"/>
      <c r="AK49" s="94"/>
      <c r="AL49" s="94"/>
      <c r="AM49" s="94"/>
      <c r="AN49" s="96" t="s">
        <v>53</v>
      </c>
      <c r="AO49" s="94"/>
      <c r="AP49" s="94"/>
      <c r="AQ49" s="98" t="s">
        <v>54</v>
      </c>
      <c r="AR49" s="69"/>
      <c r="AS49" s="99" t="s">
        <v>55</v>
      </c>
      <c r="AT49" s="100" t="s">
        <v>56</v>
      </c>
      <c r="AU49" s="100" t="s">
        <v>57</v>
      </c>
      <c r="AV49" s="100" t="s">
        <v>58</v>
      </c>
      <c r="AW49" s="100" t="s">
        <v>59</v>
      </c>
      <c r="AX49" s="100" t="s">
        <v>60</v>
      </c>
      <c r="AY49" s="100" t="s">
        <v>61</v>
      </c>
      <c r="AZ49" s="100" t="s">
        <v>62</v>
      </c>
      <c r="BA49" s="100" t="s">
        <v>63</v>
      </c>
      <c r="BB49" s="100" t="s">
        <v>64</v>
      </c>
      <c r="BC49" s="100" t="s">
        <v>65</v>
      </c>
      <c r="BD49" s="101" t="s">
        <v>66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67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ROUND(AG52,2)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21</v>
      </c>
      <c r="AR51" s="80"/>
      <c r="AS51" s="110">
        <f>ROUND(AS52,2)</f>
        <v>0</v>
      </c>
      <c r="AT51" s="111">
        <f>ROUND(SUM(AV51:AW51),2)</f>
        <v>0</v>
      </c>
      <c r="AU51" s="112">
        <f>ROUND(AU52,5)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ROUND(AZ52,2)</f>
        <v>0</v>
      </c>
      <c r="BA51" s="111">
        <f>ROUND(BA52,2)</f>
        <v>0</v>
      </c>
      <c r="BB51" s="111">
        <f>ROUND(BB52,2)</f>
        <v>0</v>
      </c>
      <c r="BC51" s="111">
        <f>ROUND(BC52,2)</f>
        <v>0</v>
      </c>
      <c r="BD51" s="113">
        <f>ROUND(BD52,2)</f>
        <v>0</v>
      </c>
      <c r="BS51" s="114" t="s">
        <v>68</v>
      </c>
      <c r="BT51" s="114" t="s">
        <v>69</v>
      </c>
      <c r="BV51" s="114" t="s">
        <v>70</v>
      </c>
      <c r="BW51" s="114" t="s">
        <v>7</v>
      </c>
      <c r="BX51" s="114" t="s">
        <v>71</v>
      </c>
      <c r="CL51" s="114" t="s">
        <v>21</v>
      </c>
    </row>
    <row r="52" s="5" customFormat="1" ht="47.25" customHeight="1">
      <c r="A52" s="115" t="s">
        <v>72</v>
      </c>
      <c r="B52" s="116"/>
      <c r="C52" s="117"/>
      <c r="D52" s="118" t="s">
        <v>16</v>
      </c>
      <c r="E52" s="118"/>
      <c r="F52" s="118"/>
      <c r="G52" s="118"/>
      <c r="H52" s="118"/>
      <c r="I52" s="119"/>
      <c r="J52" s="118" t="s">
        <v>19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'Bystre - Zateplení společ...'!J25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73</v>
      </c>
      <c r="AR52" s="122"/>
      <c r="AS52" s="123">
        <v>0</v>
      </c>
      <c r="AT52" s="124">
        <f>ROUND(SUM(AV52:AW52),2)</f>
        <v>0</v>
      </c>
      <c r="AU52" s="125">
        <f>'Bystre - Zateplení společ...'!P80</f>
        <v>0</v>
      </c>
      <c r="AV52" s="124">
        <f>'Bystre - Zateplení společ...'!J28</f>
        <v>0</v>
      </c>
      <c r="AW52" s="124">
        <f>'Bystre - Zateplení společ...'!J29</f>
        <v>0</v>
      </c>
      <c r="AX52" s="124">
        <f>'Bystre - Zateplení společ...'!J30</f>
        <v>0</v>
      </c>
      <c r="AY52" s="124">
        <f>'Bystre - Zateplení společ...'!J31</f>
        <v>0</v>
      </c>
      <c r="AZ52" s="124">
        <f>'Bystre - Zateplení společ...'!F28</f>
        <v>0</v>
      </c>
      <c r="BA52" s="124">
        <f>'Bystre - Zateplení společ...'!F29</f>
        <v>0</v>
      </c>
      <c r="BB52" s="124">
        <f>'Bystre - Zateplení společ...'!F30</f>
        <v>0</v>
      </c>
      <c r="BC52" s="124">
        <f>'Bystre - Zateplení společ...'!F31</f>
        <v>0</v>
      </c>
      <c r="BD52" s="126">
        <f>'Bystre - Zateplení společ...'!F32</f>
        <v>0</v>
      </c>
      <c r="BT52" s="127" t="s">
        <v>74</v>
      </c>
      <c r="BU52" s="127" t="s">
        <v>75</v>
      </c>
      <c r="BV52" s="127" t="s">
        <v>70</v>
      </c>
      <c r="BW52" s="127" t="s">
        <v>7</v>
      </c>
      <c r="BX52" s="127" t="s">
        <v>71</v>
      </c>
      <c r="CL52" s="127" t="s">
        <v>21</v>
      </c>
    </row>
    <row r="53" s="1" customFormat="1" ht="30" customHeight="1">
      <c r="B53" s="43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69"/>
    </row>
    <row r="54" s="1" customFormat="1" ht="6.96" customHeight="1">
      <c r="B54" s="64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9"/>
    </row>
  </sheetData>
  <sheetProtection sheet="1" formatColumns="0" formatRows="0" objects="1" scenarios="1" spinCount="100000" saltValue="o1jDmDK011c98HRi6/HaJsZ7EMic2g3IneSJSTKb6eTJ0BQeVMHyOmVwHSxhJHvFVRBhmmllvKRELxUQHjJ2rw==" hashValue="xXhfVZvj5SWECdXip4X5REteahX/RVkh2yDaUvCHR2MgCJW9UYmAIKBQUzS2IiRKavjiYTNfRy1cbb/h0Jfo6g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Bystre - Zateplení společ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29"/>
      <c r="C1" s="129"/>
      <c r="D1" s="130" t="s">
        <v>1</v>
      </c>
      <c r="E1" s="129"/>
      <c r="F1" s="131" t="s">
        <v>76</v>
      </c>
      <c r="G1" s="131" t="s">
        <v>77</v>
      </c>
      <c r="H1" s="131"/>
      <c r="I1" s="132"/>
      <c r="J1" s="131" t="s">
        <v>78</v>
      </c>
      <c r="K1" s="130" t="s">
        <v>79</v>
      </c>
      <c r="L1" s="131" t="s">
        <v>80</v>
      </c>
      <c r="M1" s="131"/>
      <c r="N1" s="131"/>
      <c r="O1" s="131"/>
      <c r="P1" s="131"/>
      <c r="Q1" s="131"/>
      <c r="R1" s="131"/>
      <c r="S1" s="131"/>
      <c r="T1" s="13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7</v>
      </c>
    </row>
    <row r="3" ht="6.96" customHeight="1">
      <c r="B3" s="22"/>
      <c r="C3" s="23"/>
      <c r="D3" s="23"/>
      <c r="E3" s="23"/>
      <c r="F3" s="23"/>
      <c r="G3" s="23"/>
      <c r="H3" s="23"/>
      <c r="I3" s="133"/>
      <c r="J3" s="23"/>
      <c r="K3" s="24"/>
      <c r="AT3" s="21" t="s">
        <v>81</v>
      </c>
    </row>
    <row r="4" ht="36.96" customHeight="1">
      <c r="B4" s="25"/>
      <c r="C4" s="26"/>
      <c r="D4" s="27" t="s">
        <v>82</v>
      </c>
      <c r="E4" s="26"/>
      <c r="F4" s="26"/>
      <c r="G4" s="26"/>
      <c r="H4" s="26"/>
      <c r="I4" s="134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4"/>
      <c r="J5" s="26"/>
      <c r="K5" s="28"/>
    </row>
    <row r="6" s="1" customFormat="1">
      <c r="B6" s="43"/>
      <c r="C6" s="44"/>
      <c r="D6" s="37" t="s">
        <v>18</v>
      </c>
      <c r="E6" s="44"/>
      <c r="F6" s="44"/>
      <c r="G6" s="44"/>
      <c r="H6" s="44"/>
      <c r="I6" s="135"/>
      <c r="J6" s="44"/>
      <c r="K6" s="48"/>
    </row>
    <row r="7" s="1" customFormat="1" ht="36.96" customHeight="1">
      <c r="B7" s="43"/>
      <c r="C7" s="44"/>
      <c r="D7" s="44"/>
      <c r="E7" s="136" t="s">
        <v>19</v>
      </c>
      <c r="F7" s="44"/>
      <c r="G7" s="44"/>
      <c r="H7" s="44"/>
      <c r="I7" s="135"/>
      <c r="J7" s="44"/>
      <c r="K7" s="48"/>
    </row>
    <row r="8" s="1" customFormat="1">
      <c r="B8" s="43"/>
      <c r="C8" s="44"/>
      <c r="D8" s="44"/>
      <c r="E8" s="44"/>
      <c r="F8" s="44"/>
      <c r="G8" s="44"/>
      <c r="H8" s="44"/>
      <c r="I8" s="135"/>
      <c r="J8" s="44"/>
      <c r="K8" s="48"/>
    </row>
    <row r="9" s="1" customFormat="1" ht="14.4" customHeight="1">
      <c r="B9" s="43"/>
      <c r="C9" s="44"/>
      <c r="D9" s="37" t="s">
        <v>20</v>
      </c>
      <c r="E9" s="44"/>
      <c r="F9" s="32" t="s">
        <v>21</v>
      </c>
      <c r="G9" s="44"/>
      <c r="H9" s="44"/>
      <c r="I9" s="137" t="s">
        <v>22</v>
      </c>
      <c r="J9" s="32" t="s">
        <v>21</v>
      </c>
      <c r="K9" s="48"/>
    </row>
    <row r="10" s="1" customFormat="1" ht="14.4" customHeight="1">
      <c r="B10" s="43"/>
      <c r="C10" s="44"/>
      <c r="D10" s="37" t="s">
        <v>23</v>
      </c>
      <c r="E10" s="44"/>
      <c r="F10" s="32" t="s">
        <v>24</v>
      </c>
      <c r="G10" s="44"/>
      <c r="H10" s="44"/>
      <c r="I10" s="137" t="s">
        <v>25</v>
      </c>
      <c r="J10" s="138" t="str">
        <f>'Rekapitulace stavby'!AN8</f>
        <v>25. 7. 2018</v>
      </c>
      <c r="K10" s="48"/>
    </row>
    <row r="11" s="1" customFormat="1" ht="10.8" customHeight="1">
      <c r="B11" s="43"/>
      <c r="C11" s="44"/>
      <c r="D11" s="44"/>
      <c r="E11" s="44"/>
      <c r="F11" s="44"/>
      <c r="G11" s="44"/>
      <c r="H11" s="44"/>
      <c r="I11" s="135"/>
      <c r="J11" s="44"/>
      <c r="K11" s="48"/>
    </row>
    <row r="12" s="1" customFormat="1" ht="14.4" customHeight="1">
      <c r="B12" s="43"/>
      <c r="C12" s="44"/>
      <c r="D12" s="37" t="s">
        <v>27</v>
      </c>
      <c r="E12" s="44"/>
      <c r="F12" s="44"/>
      <c r="G12" s="44"/>
      <c r="H12" s="44"/>
      <c r="I12" s="137" t="s">
        <v>28</v>
      </c>
      <c r="J12" s="32" t="str">
        <f>IF('Rekapitulace stavby'!AN10="","",'Rekapitulace stavby'!AN10)</f>
        <v/>
      </c>
      <c r="K12" s="48"/>
    </row>
    <row r="13" s="1" customFormat="1" ht="18" customHeight="1">
      <c r="B13" s="43"/>
      <c r="C13" s="44"/>
      <c r="D13" s="44"/>
      <c r="E13" s="32" t="str">
        <f>IF('Rekapitulace stavby'!E11="","",'Rekapitulace stavby'!E11)</f>
        <v xml:space="preserve"> </v>
      </c>
      <c r="F13" s="44"/>
      <c r="G13" s="44"/>
      <c r="H13" s="44"/>
      <c r="I13" s="137" t="s">
        <v>29</v>
      </c>
      <c r="J13" s="32" t="str">
        <f>IF('Rekapitulace stavby'!AN11="","",'Rekapitulace stavby'!AN11)</f>
        <v/>
      </c>
      <c r="K13" s="48"/>
    </row>
    <row r="14" s="1" customFormat="1" ht="6.96" customHeight="1">
      <c r="B14" s="43"/>
      <c r="C14" s="44"/>
      <c r="D14" s="44"/>
      <c r="E14" s="44"/>
      <c r="F14" s="44"/>
      <c r="G14" s="44"/>
      <c r="H14" s="44"/>
      <c r="I14" s="135"/>
      <c r="J14" s="44"/>
      <c r="K14" s="48"/>
    </row>
    <row r="15" s="1" customFormat="1" ht="14.4" customHeight="1">
      <c r="B15" s="43"/>
      <c r="C15" s="44"/>
      <c r="D15" s="37" t="s">
        <v>30</v>
      </c>
      <c r="E15" s="44"/>
      <c r="F15" s="44"/>
      <c r="G15" s="44"/>
      <c r="H15" s="44"/>
      <c r="I15" s="137" t="s">
        <v>28</v>
      </c>
      <c r="J15" s="32" t="str">
        <f>IF('Rekapitulace stavby'!AN13="Vyplň údaj","",IF('Rekapitulace stavby'!AN13="","",'Rekapitulace stavby'!AN13))</f>
        <v/>
      </c>
      <c r="K15" s="48"/>
    </row>
    <row r="16" s="1" customFormat="1" ht="18" customHeight="1">
      <c r="B16" s="43"/>
      <c r="C16" s="44"/>
      <c r="D16" s="44"/>
      <c r="E16" s="32" t="str">
        <f>IF('Rekapitulace stavby'!E14="Vyplň údaj","",IF('Rekapitulace stavby'!E14="","",'Rekapitulace stavby'!E14))</f>
        <v/>
      </c>
      <c r="F16" s="44"/>
      <c r="G16" s="44"/>
      <c r="H16" s="44"/>
      <c r="I16" s="137" t="s">
        <v>29</v>
      </c>
      <c r="J16" s="32" t="str">
        <f>IF('Rekapitulace stavby'!AN14="Vyplň údaj","",IF('Rekapitulace stavby'!AN14="","",'Rekapitulace stavby'!AN14))</f>
        <v/>
      </c>
      <c r="K16" s="48"/>
    </row>
    <row r="17" s="1" customFormat="1" ht="6.96" customHeight="1">
      <c r="B17" s="43"/>
      <c r="C17" s="44"/>
      <c r="D17" s="44"/>
      <c r="E17" s="44"/>
      <c r="F17" s="44"/>
      <c r="G17" s="44"/>
      <c r="H17" s="44"/>
      <c r="I17" s="135"/>
      <c r="J17" s="44"/>
      <c r="K17" s="48"/>
    </row>
    <row r="18" s="1" customFormat="1" ht="14.4" customHeight="1">
      <c r="B18" s="43"/>
      <c r="C18" s="44"/>
      <c r="D18" s="37" t="s">
        <v>32</v>
      </c>
      <c r="E18" s="44"/>
      <c r="F18" s="44"/>
      <c r="G18" s="44"/>
      <c r="H18" s="44"/>
      <c r="I18" s="137" t="s">
        <v>28</v>
      </c>
      <c r="J18" s="32" t="str">
        <f>IF('Rekapitulace stavby'!AN16="","",'Rekapitulace stavby'!AN16)</f>
        <v/>
      </c>
      <c r="K18" s="48"/>
    </row>
    <row r="19" s="1" customFormat="1" ht="18" customHeight="1">
      <c r="B19" s="43"/>
      <c r="C19" s="44"/>
      <c r="D19" s="44"/>
      <c r="E19" s="32" t="str">
        <f>IF('Rekapitulace stavby'!E17="","",'Rekapitulace stavby'!E17)</f>
        <v xml:space="preserve"> </v>
      </c>
      <c r="F19" s="44"/>
      <c r="G19" s="44"/>
      <c r="H19" s="44"/>
      <c r="I19" s="137" t="s">
        <v>29</v>
      </c>
      <c r="J19" s="32" t="str">
        <f>IF('Rekapitulace stavby'!AN17="","",'Rekapitulace stavby'!AN17)</f>
        <v/>
      </c>
      <c r="K19" s="48"/>
    </row>
    <row r="20" s="1" customFormat="1" ht="6.96" customHeight="1">
      <c r="B20" s="43"/>
      <c r="C20" s="44"/>
      <c r="D20" s="44"/>
      <c r="E20" s="44"/>
      <c r="F20" s="44"/>
      <c r="G20" s="44"/>
      <c r="H20" s="44"/>
      <c r="I20" s="135"/>
      <c r="J20" s="44"/>
      <c r="K20" s="48"/>
    </row>
    <row r="21" s="1" customFormat="1" ht="14.4" customHeight="1">
      <c r="B21" s="43"/>
      <c r="C21" s="44"/>
      <c r="D21" s="37" t="s">
        <v>34</v>
      </c>
      <c r="E21" s="44"/>
      <c r="F21" s="44"/>
      <c r="G21" s="44"/>
      <c r="H21" s="44"/>
      <c r="I21" s="135"/>
      <c r="J21" s="44"/>
      <c r="K21" s="48"/>
    </row>
    <row r="22" s="6" customFormat="1" ht="16.5" customHeight="1">
      <c r="B22" s="139"/>
      <c r="C22" s="140"/>
      <c r="D22" s="140"/>
      <c r="E22" s="41" t="s">
        <v>21</v>
      </c>
      <c r="F22" s="41"/>
      <c r="G22" s="41"/>
      <c r="H22" s="41"/>
      <c r="I22" s="141"/>
      <c r="J22" s="140"/>
      <c r="K22" s="142"/>
    </row>
    <row r="23" s="1" customFormat="1" ht="6.96" customHeight="1">
      <c r="B23" s="43"/>
      <c r="C23" s="44"/>
      <c r="D23" s="44"/>
      <c r="E23" s="44"/>
      <c r="F23" s="44"/>
      <c r="G23" s="44"/>
      <c r="H23" s="44"/>
      <c r="I23" s="135"/>
      <c r="J23" s="44"/>
      <c r="K23" s="48"/>
    </row>
    <row r="24" s="1" customFormat="1" ht="6.96" customHeight="1">
      <c r="B24" s="43"/>
      <c r="C24" s="44"/>
      <c r="D24" s="103"/>
      <c r="E24" s="103"/>
      <c r="F24" s="103"/>
      <c r="G24" s="103"/>
      <c r="H24" s="103"/>
      <c r="I24" s="143"/>
      <c r="J24" s="103"/>
      <c r="K24" s="144"/>
    </row>
    <row r="25" s="1" customFormat="1" ht="25.44" customHeight="1">
      <c r="B25" s="43"/>
      <c r="C25" s="44"/>
      <c r="D25" s="145" t="s">
        <v>35</v>
      </c>
      <c r="E25" s="44"/>
      <c r="F25" s="44"/>
      <c r="G25" s="44"/>
      <c r="H25" s="44"/>
      <c r="I25" s="135"/>
      <c r="J25" s="146">
        <f>ROUND(J80,2)</f>
        <v>0</v>
      </c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3"/>
      <c r="J26" s="103"/>
      <c r="K26" s="144"/>
    </row>
    <row r="27" s="1" customFormat="1" ht="14.4" customHeight="1">
      <c r="B27" s="43"/>
      <c r="C27" s="44"/>
      <c r="D27" s="44"/>
      <c r="E27" s="44"/>
      <c r="F27" s="49" t="s">
        <v>37</v>
      </c>
      <c r="G27" s="44"/>
      <c r="H27" s="44"/>
      <c r="I27" s="147" t="s">
        <v>36</v>
      </c>
      <c r="J27" s="49" t="s">
        <v>38</v>
      </c>
      <c r="K27" s="48"/>
    </row>
    <row r="28" s="1" customFormat="1" ht="14.4" customHeight="1">
      <c r="B28" s="43"/>
      <c r="C28" s="44"/>
      <c r="D28" s="52" t="s">
        <v>39</v>
      </c>
      <c r="E28" s="52" t="s">
        <v>40</v>
      </c>
      <c r="F28" s="148">
        <f>ROUND(SUM(BE80:BE210), 2)</f>
        <v>0</v>
      </c>
      <c r="G28" s="44"/>
      <c r="H28" s="44"/>
      <c r="I28" s="149">
        <v>0.20999999999999999</v>
      </c>
      <c r="J28" s="148">
        <f>ROUND(ROUND((SUM(BE80:BE210)), 2)*I28, 2)</f>
        <v>0</v>
      </c>
      <c r="K28" s="48"/>
    </row>
    <row r="29" s="1" customFormat="1" ht="14.4" customHeight="1">
      <c r="B29" s="43"/>
      <c r="C29" s="44"/>
      <c r="D29" s="44"/>
      <c r="E29" s="52" t="s">
        <v>41</v>
      </c>
      <c r="F29" s="148">
        <f>ROUND(SUM(BF80:BF210), 2)</f>
        <v>0</v>
      </c>
      <c r="G29" s="44"/>
      <c r="H29" s="44"/>
      <c r="I29" s="149">
        <v>0.14999999999999999</v>
      </c>
      <c r="J29" s="148">
        <f>ROUND(ROUND((SUM(BF80:BF210)), 2)*I29, 2)</f>
        <v>0</v>
      </c>
      <c r="K29" s="48"/>
    </row>
    <row r="30" hidden="1" s="1" customFormat="1" ht="14.4" customHeight="1">
      <c r="B30" s="43"/>
      <c r="C30" s="44"/>
      <c r="D30" s="44"/>
      <c r="E30" s="52" t="s">
        <v>42</v>
      </c>
      <c r="F30" s="148">
        <f>ROUND(SUM(BG80:BG210), 2)</f>
        <v>0</v>
      </c>
      <c r="G30" s="44"/>
      <c r="H30" s="44"/>
      <c r="I30" s="149">
        <v>0.20999999999999999</v>
      </c>
      <c r="J30" s="148">
        <v>0</v>
      </c>
      <c r="K30" s="48"/>
    </row>
    <row r="31" hidden="1" s="1" customFormat="1" ht="14.4" customHeight="1">
      <c r="B31" s="43"/>
      <c r="C31" s="44"/>
      <c r="D31" s="44"/>
      <c r="E31" s="52" t="s">
        <v>43</v>
      </c>
      <c r="F31" s="148">
        <f>ROUND(SUM(BH80:BH210), 2)</f>
        <v>0</v>
      </c>
      <c r="G31" s="44"/>
      <c r="H31" s="44"/>
      <c r="I31" s="149">
        <v>0.14999999999999999</v>
      </c>
      <c r="J31" s="148">
        <v>0</v>
      </c>
      <c r="K31" s="48"/>
    </row>
    <row r="32" hidden="1" s="1" customFormat="1" ht="14.4" customHeight="1">
      <c r="B32" s="43"/>
      <c r="C32" s="44"/>
      <c r="D32" s="44"/>
      <c r="E32" s="52" t="s">
        <v>44</v>
      </c>
      <c r="F32" s="148">
        <f>ROUND(SUM(BI80:BI210), 2)</f>
        <v>0</v>
      </c>
      <c r="G32" s="44"/>
      <c r="H32" s="44"/>
      <c r="I32" s="149">
        <v>0</v>
      </c>
      <c r="J32" s="148">
        <v>0</v>
      </c>
      <c r="K32" s="48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135"/>
      <c r="J33" s="44"/>
      <c r="K33" s="48"/>
    </row>
    <row r="34" s="1" customFormat="1" ht="25.44" customHeight="1">
      <c r="B34" s="43"/>
      <c r="C34" s="150"/>
      <c r="D34" s="151" t="s">
        <v>45</v>
      </c>
      <c r="E34" s="95"/>
      <c r="F34" s="95"/>
      <c r="G34" s="152" t="s">
        <v>46</v>
      </c>
      <c r="H34" s="153" t="s">
        <v>47</v>
      </c>
      <c r="I34" s="154"/>
      <c r="J34" s="155">
        <f>SUM(J25:J32)</f>
        <v>0</v>
      </c>
      <c r="K34" s="156"/>
    </row>
    <row r="35" s="1" customFormat="1" ht="14.4" customHeight="1">
      <c r="B35" s="64"/>
      <c r="C35" s="65"/>
      <c r="D35" s="65"/>
      <c r="E35" s="65"/>
      <c r="F35" s="65"/>
      <c r="G35" s="65"/>
      <c r="H35" s="65"/>
      <c r="I35" s="157"/>
      <c r="J35" s="65"/>
      <c r="K35" s="66"/>
    </row>
    <row r="39" s="1" customFormat="1" ht="6.96" customHeight="1">
      <c r="B39" s="158"/>
      <c r="C39" s="159"/>
      <c r="D39" s="159"/>
      <c r="E39" s="159"/>
      <c r="F39" s="159"/>
      <c r="G39" s="159"/>
      <c r="H39" s="159"/>
      <c r="I39" s="160"/>
      <c r="J39" s="159"/>
      <c r="K39" s="161"/>
    </row>
    <row r="40" s="1" customFormat="1" ht="36.96" customHeight="1">
      <c r="B40" s="43"/>
      <c r="C40" s="27" t="s">
        <v>83</v>
      </c>
      <c r="D40" s="44"/>
      <c r="E40" s="44"/>
      <c r="F40" s="44"/>
      <c r="G40" s="44"/>
      <c r="H40" s="44"/>
      <c r="I40" s="135"/>
      <c r="J40" s="44"/>
      <c r="K40" s="48"/>
    </row>
    <row r="41" s="1" customFormat="1" ht="6.96" customHeight="1">
      <c r="B41" s="43"/>
      <c r="C41" s="44"/>
      <c r="D41" s="44"/>
      <c r="E41" s="44"/>
      <c r="F41" s="44"/>
      <c r="G41" s="44"/>
      <c r="H41" s="44"/>
      <c r="I41" s="135"/>
      <c r="J41" s="44"/>
      <c r="K41" s="48"/>
    </row>
    <row r="42" s="1" customFormat="1" ht="14.4" customHeight="1">
      <c r="B42" s="43"/>
      <c r="C42" s="37" t="s">
        <v>18</v>
      </c>
      <c r="D42" s="44"/>
      <c r="E42" s="44"/>
      <c r="F42" s="44"/>
      <c r="G42" s="44"/>
      <c r="H42" s="44"/>
      <c r="I42" s="135"/>
      <c r="J42" s="44"/>
      <c r="K42" s="48"/>
    </row>
    <row r="43" s="1" customFormat="1" ht="17.25" customHeight="1">
      <c r="B43" s="43"/>
      <c r="C43" s="44"/>
      <c r="D43" s="44"/>
      <c r="E43" s="136" t="str">
        <f>E7</f>
        <v xml:space="preserve">Zateplení společenského domu v obci Bystré -  D.1.4.e - ZAŘÍZENÍ ZDRAVOTNĚ TECHNICKÝCH INSTALACÍ</v>
      </c>
      <c r="F43" s="44"/>
      <c r="G43" s="44"/>
      <c r="H43" s="44"/>
      <c r="I43" s="135"/>
      <c r="J43" s="44"/>
      <c r="K43" s="48"/>
    </row>
    <row r="44" s="1" customFormat="1" ht="6.96" customHeight="1">
      <c r="B44" s="43"/>
      <c r="C44" s="44"/>
      <c r="D44" s="44"/>
      <c r="E44" s="44"/>
      <c r="F44" s="44"/>
      <c r="G44" s="44"/>
      <c r="H44" s="44"/>
      <c r="I44" s="135"/>
      <c r="J44" s="44"/>
      <c r="K44" s="48"/>
    </row>
    <row r="45" s="1" customFormat="1" ht="18" customHeight="1">
      <c r="B45" s="43"/>
      <c r="C45" s="37" t="s">
        <v>23</v>
      </c>
      <c r="D45" s="44"/>
      <c r="E45" s="44"/>
      <c r="F45" s="32" t="str">
        <f>F10</f>
        <v xml:space="preserve"> </v>
      </c>
      <c r="G45" s="44"/>
      <c r="H45" s="44"/>
      <c r="I45" s="137" t="s">
        <v>25</v>
      </c>
      <c r="J45" s="138" t="str">
        <f>IF(J10="","",J10)</f>
        <v>25. 7. 2018</v>
      </c>
      <c r="K45" s="48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135"/>
      <c r="J46" s="44"/>
      <c r="K46" s="48"/>
    </row>
    <row r="47" s="1" customFormat="1">
      <c r="B47" s="43"/>
      <c r="C47" s="37" t="s">
        <v>27</v>
      </c>
      <c r="D47" s="44"/>
      <c r="E47" s="44"/>
      <c r="F47" s="32" t="str">
        <f>E13</f>
        <v xml:space="preserve"> </v>
      </c>
      <c r="G47" s="44"/>
      <c r="H47" s="44"/>
      <c r="I47" s="137" t="s">
        <v>32</v>
      </c>
      <c r="J47" s="41" t="str">
        <f>E19</f>
        <v xml:space="preserve"> </v>
      </c>
      <c r="K47" s="48"/>
    </row>
    <row r="48" s="1" customFormat="1" ht="14.4" customHeight="1">
      <c r="B48" s="43"/>
      <c r="C48" s="37" t="s">
        <v>30</v>
      </c>
      <c r="D48" s="44"/>
      <c r="E48" s="44"/>
      <c r="F48" s="32" t="str">
        <f>IF(E16="","",E16)</f>
        <v/>
      </c>
      <c r="G48" s="44"/>
      <c r="H48" s="44"/>
      <c r="I48" s="135"/>
      <c r="J48" s="162"/>
      <c r="K48" s="48"/>
    </row>
    <row r="49" s="1" customFormat="1" ht="10.32" customHeight="1">
      <c r="B49" s="43"/>
      <c r="C49" s="44"/>
      <c r="D49" s="44"/>
      <c r="E49" s="44"/>
      <c r="F49" s="44"/>
      <c r="G49" s="44"/>
      <c r="H49" s="44"/>
      <c r="I49" s="135"/>
      <c r="J49" s="44"/>
      <c r="K49" s="48"/>
    </row>
    <row r="50" s="1" customFormat="1" ht="29.28" customHeight="1">
      <c r="B50" s="43"/>
      <c r="C50" s="163" t="s">
        <v>84</v>
      </c>
      <c r="D50" s="150"/>
      <c r="E50" s="150"/>
      <c r="F50" s="150"/>
      <c r="G50" s="150"/>
      <c r="H50" s="150"/>
      <c r="I50" s="164"/>
      <c r="J50" s="165" t="s">
        <v>85</v>
      </c>
      <c r="K50" s="166"/>
    </row>
    <row r="51" s="1" customFormat="1" ht="10.32" customHeight="1">
      <c r="B51" s="43"/>
      <c r="C51" s="44"/>
      <c r="D51" s="44"/>
      <c r="E51" s="44"/>
      <c r="F51" s="44"/>
      <c r="G51" s="44"/>
      <c r="H51" s="44"/>
      <c r="I51" s="135"/>
      <c r="J51" s="44"/>
      <c r="K51" s="48"/>
    </row>
    <row r="52" s="1" customFormat="1" ht="29.28" customHeight="1">
      <c r="B52" s="43"/>
      <c r="C52" s="167" t="s">
        <v>86</v>
      </c>
      <c r="D52" s="44"/>
      <c r="E52" s="44"/>
      <c r="F52" s="44"/>
      <c r="G52" s="44"/>
      <c r="H52" s="44"/>
      <c r="I52" s="135"/>
      <c r="J52" s="146">
        <f>J80</f>
        <v>0</v>
      </c>
      <c r="K52" s="48"/>
      <c r="AU52" s="21" t="s">
        <v>87</v>
      </c>
    </row>
    <row r="53" s="7" customFormat="1" ht="24.96" customHeight="1">
      <c r="B53" s="168"/>
      <c r="C53" s="169"/>
      <c r="D53" s="170" t="s">
        <v>88</v>
      </c>
      <c r="E53" s="171"/>
      <c r="F53" s="171"/>
      <c r="G53" s="171"/>
      <c r="H53" s="171"/>
      <c r="I53" s="172"/>
      <c r="J53" s="173">
        <f>J81</f>
        <v>0</v>
      </c>
      <c r="K53" s="174"/>
    </row>
    <row r="54" s="8" customFormat="1" ht="19.92" customHeight="1">
      <c r="B54" s="175"/>
      <c r="C54" s="176"/>
      <c r="D54" s="177" t="s">
        <v>89</v>
      </c>
      <c r="E54" s="178"/>
      <c r="F54" s="178"/>
      <c r="G54" s="178"/>
      <c r="H54" s="178"/>
      <c r="I54" s="179"/>
      <c r="J54" s="180">
        <f>J82</f>
        <v>0</v>
      </c>
      <c r="K54" s="181"/>
    </row>
    <row r="55" s="8" customFormat="1" ht="19.92" customHeight="1">
      <c r="B55" s="175"/>
      <c r="C55" s="176"/>
      <c r="D55" s="177" t="s">
        <v>90</v>
      </c>
      <c r="E55" s="178"/>
      <c r="F55" s="178"/>
      <c r="G55" s="178"/>
      <c r="H55" s="178"/>
      <c r="I55" s="179"/>
      <c r="J55" s="180">
        <f>J84</f>
        <v>0</v>
      </c>
      <c r="K55" s="181"/>
    </row>
    <row r="56" s="7" customFormat="1" ht="24.96" customHeight="1">
      <c r="B56" s="168"/>
      <c r="C56" s="169"/>
      <c r="D56" s="170" t="s">
        <v>91</v>
      </c>
      <c r="E56" s="171"/>
      <c r="F56" s="171"/>
      <c r="G56" s="171"/>
      <c r="H56" s="171"/>
      <c r="I56" s="172"/>
      <c r="J56" s="173">
        <f>J86</f>
        <v>0</v>
      </c>
      <c r="K56" s="174"/>
    </row>
    <row r="57" s="8" customFormat="1" ht="19.92" customHeight="1">
      <c r="B57" s="175"/>
      <c r="C57" s="176"/>
      <c r="D57" s="177" t="s">
        <v>92</v>
      </c>
      <c r="E57" s="178"/>
      <c r="F57" s="178"/>
      <c r="G57" s="178"/>
      <c r="H57" s="178"/>
      <c r="I57" s="179"/>
      <c r="J57" s="180">
        <f>J87</f>
        <v>0</v>
      </c>
      <c r="K57" s="181"/>
    </row>
    <row r="58" s="8" customFormat="1" ht="19.92" customHeight="1">
      <c r="B58" s="175"/>
      <c r="C58" s="176"/>
      <c r="D58" s="177" t="s">
        <v>93</v>
      </c>
      <c r="E58" s="178"/>
      <c r="F58" s="178"/>
      <c r="G58" s="178"/>
      <c r="H58" s="178"/>
      <c r="I58" s="179"/>
      <c r="J58" s="180">
        <f>J95</f>
        <v>0</v>
      </c>
      <c r="K58" s="181"/>
    </row>
    <row r="59" s="8" customFormat="1" ht="19.92" customHeight="1">
      <c r="B59" s="175"/>
      <c r="C59" s="176"/>
      <c r="D59" s="177" t="s">
        <v>94</v>
      </c>
      <c r="E59" s="178"/>
      <c r="F59" s="178"/>
      <c r="G59" s="178"/>
      <c r="H59" s="178"/>
      <c r="I59" s="179"/>
      <c r="J59" s="180">
        <f>J128</f>
        <v>0</v>
      </c>
      <c r="K59" s="181"/>
    </row>
    <row r="60" s="8" customFormat="1" ht="19.92" customHeight="1">
      <c r="B60" s="175"/>
      <c r="C60" s="176"/>
      <c r="D60" s="177" t="s">
        <v>95</v>
      </c>
      <c r="E60" s="178"/>
      <c r="F60" s="178"/>
      <c r="G60" s="178"/>
      <c r="H60" s="178"/>
      <c r="I60" s="179"/>
      <c r="J60" s="180">
        <f>J160</f>
        <v>0</v>
      </c>
      <c r="K60" s="181"/>
    </row>
    <row r="61" s="8" customFormat="1" ht="19.92" customHeight="1">
      <c r="B61" s="175"/>
      <c r="C61" s="176"/>
      <c r="D61" s="177" t="s">
        <v>96</v>
      </c>
      <c r="E61" s="178"/>
      <c r="F61" s="178"/>
      <c r="G61" s="178"/>
      <c r="H61" s="178"/>
      <c r="I61" s="179"/>
      <c r="J61" s="180">
        <f>J203</f>
        <v>0</v>
      </c>
      <c r="K61" s="181"/>
    </row>
    <row r="62" s="8" customFormat="1" ht="19.92" customHeight="1">
      <c r="B62" s="175"/>
      <c r="C62" s="176"/>
      <c r="D62" s="177" t="s">
        <v>97</v>
      </c>
      <c r="E62" s="178"/>
      <c r="F62" s="178"/>
      <c r="G62" s="178"/>
      <c r="H62" s="178"/>
      <c r="I62" s="179"/>
      <c r="J62" s="180">
        <f>J208</f>
        <v>0</v>
      </c>
      <c r="K62" s="181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35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57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0"/>
      <c r="J68" s="68"/>
      <c r="K68" s="68"/>
      <c r="L68" s="69"/>
    </row>
    <row r="69" s="1" customFormat="1" ht="36.96" customHeight="1">
      <c r="B69" s="43"/>
      <c r="C69" s="70" t="s">
        <v>98</v>
      </c>
      <c r="D69" s="71"/>
      <c r="E69" s="71"/>
      <c r="F69" s="71"/>
      <c r="G69" s="71"/>
      <c r="H69" s="71"/>
      <c r="I69" s="182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182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182"/>
      <c r="J71" s="71"/>
      <c r="K71" s="71"/>
      <c r="L71" s="69"/>
    </row>
    <row r="72" s="1" customFormat="1" ht="17.25" customHeight="1">
      <c r="B72" s="43"/>
      <c r="C72" s="71"/>
      <c r="D72" s="71"/>
      <c r="E72" s="79" t="str">
        <f>E7</f>
        <v xml:space="preserve">Zateplení společenského domu v obci Bystré -  D.1.4.e - ZAŘÍZENÍ ZDRAVOTNĚ TECHNICKÝCH INSTALACÍ</v>
      </c>
      <c r="F72" s="71"/>
      <c r="G72" s="71"/>
      <c r="H72" s="71"/>
      <c r="I72" s="182"/>
      <c r="J72" s="71"/>
      <c r="K72" s="71"/>
      <c r="L72" s="69"/>
    </row>
    <row r="73" s="1" customFormat="1" ht="6.96" customHeight="1">
      <c r="B73" s="43"/>
      <c r="C73" s="71"/>
      <c r="D73" s="71"/>
      <c r="E73" s="71"/>
      <c r="F73" s="71"/>
      <c r="G73" s="71"/>
      <c r="H73" s="71"/>
      <c r="I73" s="182"/>
      <c r="J73" s="71"/>
      <c r="K73" s="71"/>
      <c r="L73" s="69"/>
    </row>
    <row r="74" s="1" customFormat="1" ht="18" customHeight="1">
      <c r="B74" s="43"/>
      <c r="C74" s="73" t="s">
        <v>23</v>
      </c>
      <c r="D74" s="71"/>
      <c r="E74" s="71"/>
      <c r="F74" s="183" t="str">
        <f>F10</f>
        <v xml:space="preserve"> </v>
      </c>
      <c r="G74" s="71"/>
      <c r="H74" s="71"/>
      <c r="I74" s="184" t="s">
        <v>25</v>
      </c>
      <c r="J74" s="82" t="str">
        <f>IF(J10="","",J10)</f>
        <v>25. 7. 2018</v>
      </c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2"/>
      <c r="J75" s="71"/>
      <c r="K75" s="71"/>
      <c r="L75" s="69"/>
    </row>
    <row r="76" s="1" customFormat="1">
      <c r="B76" s="43"/>
      <c r="C76" s="73" t="s">
        <v>27</v>
      </c>
      <c r="D76" s="71"/>
      <c r="E76" s="71"/>
      <c r="F76" s="183" t="str">
        <f>E13</f>
        <v xml:space="preserve"> </v>
      </c>
      <c r="G76" s="71"/>
      <c r="H76" s="71"/>
      <c r="I76" s="184" t="s">
        <v>32</v>
      </c>
      <c r="J76" s="183" t="str">
        <f>E19</f>
        <v xml:space="preserve"> </v>
      </c>
      <c r="K76" s="71"/>
      <c r="L76" s="69"/>
    </row>
    <row r="77" s="1" customFormat="1" ht="14.4" customHeight="1">
      <c r="B77" s="43"/>
      <c r="C77" s="73" t="s">
        <v>30</v>
      </c>
      <c r="D77" s="71"/>
      <c r="E77" s="71"/>
      <c r="F77" s="183" t="str">
        <f>IF(E16="","",E16)</f>
        <v/>
      </c>
      <c r="G77" s="71"/>
      <c r="H77" s="71"/>
      <c r="I77" s="182"/>
      <c r="J77" s="71"/>
      <c r="K77" s="71"/>
      <c r="L77" s="69"/>
    </row>
    <row r="78" s="1" customFormat="1" ht="10.32" customHeight="1">
      <c r="B78" s="43"/>
      <c r="C78" s="71"/>
      <c r="D78" s="71"/>
      <c r="E78" s="71"/>
      <c r="F78" s="71"/>
      <c r="G78" s="71"/>
      <c r="H78" s="71"/>
      <c r="I78" s="182"/>
      <c r="J78" s="71"/>
      <c r="K78" s="71"/>
      <c r="L78" s="69"/>
    </row>
    <row r="79" s="9" customFormat="1" ht="29.28" customHeight="1">
      <c r="B79" s="185"/>
      <c r="C79" s="186" t="s">
        <v>99</v>
      </c>
      <c r="D79" s="187" t="s">
        <v>54</v>
      </c>
      <c r="E79" s="187" t="s">
        <v>50</v>
      </c>
      <c r="F79" s="187" t="s">
        <v>100</v>
      </c>
      <c r="G79" s="187" t="s">
        <v>101</v>
      </c>
      <c r="H79" s="187" t="s">
        <v>102</v>
      </c>
      <c r="I79" s="188" t="s">
        <v>103</v>
      </c>
      <c r="J79" s="187" t="s">
        <v>85</v>
      </c>
      <c r="K79" s="189" t="s">
        <v>104</v>
      </c>
      <c r="L79" s="190"/>
      <c r="M79" s="99" t="s">
        <v>105</v>
      </c>
      <c r="N79" s="100" t="s">
        <v>39</v>
      </c>
      <c r="O79" s="100" t="s">
        <v>106</v>
      </c>
      <c r="P79" s="100" t="s">
        <v>107</v>
      </c>
      <c r="Q79" s="100" t="s">
        <v>108</v>
      </c>
      <c r="R79" s="100" t="s">
        <v>109</v>
      </c>
      <c r="S79" s="100" t="s">
        <v>110</v>
      </c>
      <c r="T79" s="101" t="s">
        <v>111</v>
      </c>
    </row>
    <row r="80" s="1" customFormat="1" ht="29.28" customHeight="1">
      <c r="B80" s="43"/>
      <c r="C80" s="105" t="s">
        <v>86</v>
      </c>
      <c r="D80" s="71"/>
      <c r="E80" s="71"/>
      <c r="F80" s="71"/>
      <c r="G80" s="71"/>
      <c r="H80" s="71"/>
      <c r="I80" s="182"/>
      <c r="J80" s="191">
        <f>BK80</f>
        <v>0</v>
      </c>
      <c r="K80" s="71"/>
      <c r="L80" s="69"/>
      <c r="M80" s="102"/>
      <c r="N80" s="103"/>
      <c r="O80" s="103"/>
      <c r="P80" s="192">
        <f>P81+P86</f>
        <v>0</v>
      </c>
      <c r="Q80" s="103"/>
      <c r="R80" s="192">
        <f>R81+R86</f>
        <v>11.984340000000001</v>
      </c>
      <c r="S80" s="103"/>
      <c r="T80" s="193">
        <f>T81+T86</f>
        <v>264</v>
      </c>
      <c r="AT80" s="21" t="s">
        <v>68</v>
      </c>
      <c r="AU80" s="21" t="s">
        <v>87</v>
      </c>
      <c r="BK80" s="194">
        <f>BK81+BK86</f>
        <v>0</v>
      </c>
    </row>
    <row r="81" s="10" customFormat="1" ht="37.44" customHeight="1">
      <c r="B81" s="195"/>
      <c r="C81" s="196"/>
      <c r="D81" s="197" t="s">
        <v>68</v>
      </c>
      <c r="E81" s="198" t="s">
        <v>112</v>
      </c>
      <c r="F81" s="198" t="s">
        <v>113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P82+P84</f>
        <v>0</v>
      </c>
      <c r="Q81" s="203"/>
      <c r="R81" s="204">
        <f>R82+R84</f>
        <v>9.453850000000001</v>
      </c>
      <c r="S81" s="203"/>
      <c r="T81" s="205">
        <f>T82+T84</f>
        <v>264</v>
      </c>
      <c r="AR81" s="206" t="s">
        <v>74</v>
      </c>
      <c r="AT81" s="207" t="s">
        <v>68</v>
      </c>
      <c r="AU81" s="207" t="s">
        <v>69</v>
      </c>
      <c r="AY81" s="206" t="s">
        <v>114</v>
      </c>
      <c r="BK81" s="208">
        <f>BK82+BK84</f>
        <v>0</v>
      </c>
    </row>
    <row r="82" s="10" customFormat="1" ht="19.92" customHeight="1">
      <c r="B82" s="195"/>
      <c r="C82" s="196"/>
      <c r="D82" s="197" t="s">
        <v>68</v>
      </c>
      <c r="E82" s="209" t="s">
        <v>115</v>
      </c>
      <c r="F82" s="209" t="s">
        <v>116</v>
      </c>
      <c r="G82" s="196"/>
      <c r="H82" s="196"/>
      <c r="I82" s="199"/>
      <c r="J82" s="21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9.453850000000001</v>
      </c>
      <c r="S82" s="203"/>
      <c r="T82" s="205">
        <f>T83</f>
        <v>0</v>
      </c>
      <c r="AR82" s="206" t="s">
        <v>74</v>
      </c>
      <c r="AT82" s="207" t="s">
        <v>68</v>
      </c>
      <c r="AU82" s="207" t="s">
        <v>74</v>
      </c>
      <c r="AY82" s="206" t="s">
        <v>114</v>
      </c>
      <c r="BK82" s="208">
        <f>BK83</f>
        <v>0</v>
      </c>
    </row>
    <row r="83" s="1" customFormat="1" ht="16.5" customHeight="1">
      <c r="B83" s="43"/>
      <c r="C83" s="211" t="s">
        <v>74</v>
      </c>
      <c r="D83" s="211" t="s">
        <v>117</v>
      </c>
      <c r="E83" s="212" t="s">
        <v>118</v>
      </c>
      <c r="F83" s="213" t="s">
        <v>119</v>
      </c>
      <c r="G83" s="214" t="s">
        <v>120</v>
      </c>
      <c r="H83" s="215">
        <v>5</v>
      </c>
      <c r="I83" s="216"/>
      <c r="J83" s="217">
        <f>ROUND(I83*H83,2)</f>
        <v>0</v>
      </c>
      <c r="K83" s="213" t="s">
        <v>21</v>
      </c>
      <c r="L83" s="69"/>
      <c r="M83" s="218" t="s">
        <v>21</v>
      </c>
      <c r="N83" s="219" t="s">
        <v>40</v>
      </c>
      <c r="O83" s="44"/>
      <c r="P83" s="220">
        <f>O83*H83</f>
        <v>0</v>
      </c>
      <c r="Q83" s="220">
        <v>1.8907700000000001</v>
      </c>
      <c r="R83" s="220">
        <f>Q83*H83</f>
        <v>9.453850000000001</v>
      </c>
      <c r="S83" s="220">
        <v>0</v>
      </c>
      <c r="T83" s="221">
        <f>S83*H83</f>
        <v>0</v>
      </c>
      <c r="AR83" s="21" t="s">
        <v>115</v>
      </c>
      <c r="AT83" s="21" t="s">
        <v>117</v>
      </c>
      <c r="AU83" s="21" t="s">
        <v>81</v>
      </c>
      <c r="AY83" s="21" t="s">
        <v>114</v>
      </c>
      <c r="BE83" s="222">
        <f>IF(N83="základní",J83,0)</f>
        <v>0</v>
      </c>
      <c r="BF83" s="222">
        <f>IF(N83="snížená",J83,0)</f>
        <v>0</v>
      </c>
      <c r="BG83" s="222">
        <f>IF(N83="zákl. přenesená",J83,0)</f>
        <v>0</v>
      </c>
      <c r="BH83" s="222">
        <f>IF(N83="sníž. přenesená",J83,0)</f>
        <v>0</v>
      </c>
      <c r="BI83" s="222">
        <f>IF(N83="nulová",J83,0)</f>
        <v>0</v>
      </c>
      <c r="BJ83" s="21" t="s">
        <v>74</v>
      </c>
      <c r="BK83" s="222">
        <f>ROUND(I83*H83,2)</f>
        <v>0</v>
      </c>
      <c r="BL83" s="21" t="s">
        <v>115</v>
      </c>
      <c r="BM83" s="21" t="s">
        <v>121</v>
      </c>
    </row>
    <row r="84" s="10" customFormat="1" ht="29.88" customHeight="1">
      <c r="B84" s="195"/>
      <c r="C84" s="196"/>
      <c r="D84" s="197" t="s">
        <v>68</v>
      </c>
      <c r="E84" s="209" t="s">
        <v>122</v>
      </c>
      <c r="F84" s="209" t="s">
        <v>123</v>
      </c>
      <c r="G84" s="196"/>
      <c r="H84" s="196"/>
      <c r="I84" s="199"/>
      <c r="J84" s="210">
        <f>BK84</f>
        <v>0</v>
      </c>
      <c r="K84" s="196"/>
      <c r="L84" s="201"/>
      <c r="M84" s="202"/>
      <c r="N84" s="203"/>
      <c r="O84" s="203"/>
      <c r="P84" s="204">
        <f>P85</f>
        <v>0</v>
      </c>
      <c r="Q84" s="203"/>
      <c r="R84" s="204">
        <f>R85</f>
        <v>0</v>
      </c>
      <c r="S84" s="203"/>
      <c r="T84" s="205">
        <f>T85</f>
        <v>264</v>
      </c>
      <c r="AR84" s="206" t="s">
        <v>74</v>
      </c>
      <c r="AT84" s="207" t="s">
        <v>68</v>
      </c>
      <c r="AU84" s="207" t="s">
        <v>74</v>
      </c>
      <c r="AY84" s="206" t="s">
        <v>114</v>
      </c>
      <c r="BK84" s="208">
        <f>BK85</f>
        <v>0</v>
      </c>
    </row>
    <row r="85" s="1" customFormat="1" ht="25.5" customHeight="1">
      <c r="B85" s="43"/>
      <c r="C85" s="211" t="s">
        <v>81</v>
      </c>
      <c r="D85" s="211" t="s">
        <v>117</v>
      </c>
      <c r="E85" s="212" t="s">
        <v>124</v>
      </c>
      <c r="F85" s="213" t="s">
        <v>125</v>
      </c>
      <c r="G85" s="214" t="s">
        <v>126</v>
      </c>
      <c r="H85" s="215">
        <v>120</v>
      </c>
      <c r="I85" s="216"/>
      <c r="J85" s="217">
        <f>ROUND(I85*H85,2)</f>
        <v>0</v>
      </c>
      <c r="K85" s="213" t="s">
        <v>21</v>
      </c>
      <c r="L85" s="69"/>
      <c r="M85" s="218" t="s">
        <v>21</v>
      </c>
      <c r="N85" s="219" t="s">
        <v>40</v>
      </c>
      <c r="O85" s="44"/>
      <c r="P85" s="220">
        <f>O85*H85</f>
        <v>0</v>
      </c>
      <c r="Q85" s="220">
        <v>0</v>
      </c>
      <c r="R85" s="220">
        <f>Q85*H85</f>
        <v>0</v>
      </c>
      <c r="S85" s="220">
        <v>2.2000000000000002</v>
      </c>
      <c r="T85" s="221">
        <f>S85*H85</f>
        <v>264</v>
      </c>
      <c r="AR85" s="21" t="s">
        <v>115</v>
      </c>
      <c r="AT85" s="21" t="s">
        <v>117</v>
      </c>
      <c r="AU85" s="21" t="s">
        <v>81</v>
      </c>
      <c r="AY85" s="21" t="s">
        <v>114</v>
      </c>
      <c r="BE85" s="222">
        <f>IF(N85="základní",J85,0)</f>
        <v>0</v>
      </c>
      <c r="BF85" s="222">
        <f>IF(N85="snížená",J85,0)</f>
        <v>0</v>
      </c>
      <c r="BG85" s="222">
        <f>IF(N85="zákl. přenesená",J85,0)</f>
        <v>0</v>
      </c>
      <c r="BH85" s="222">
        <f>IF(N85="sníž. přenesená",J85,0)</f>
        <v>0</v>
      </c>
      <c r="BI85" s="222">
        <f>IF(N85="nulová",J85,0)</f>
        <v>0</v>
      </c>
      <c r="BJ85" s="21" t="s">
        <v>74</v>
      </c>
      <c r="BK85" s="222">
        <f>ROUND(I85*H85,2)</f>
        <v>0</v>
      </c>
      <c r="BL85" s="21" t="s">
        <v>115</v>
      </c>
      <c r="BM85" s="21" t="s">
        <v>127</v>
      </c>
    </row>
    <row r="86" s="10" customFormat="1" ht="37.44" customHeight="1">
      <c r="B86" s="195"/>
      <c r="C86" s="196"/>
      <c r="D86" s="197" t="s">
        <v>68</v>
      </c>
      <c r="E86" s="198" t="s">
        <v>128</v>
      </c>
      <c r="F86" s="198" t="s">
        <v>129</v>
      </c>
      <c r="G86" s="196"/>
      <c r="H86" s="196"/>
      <c r="I86" s="199"/>
      <c r="J86" s="200">
        <f>BK86</f>
        <v>0</v>
      </c>
      <c r="K86" s="196"/>
      <c r="L86" s="201"/>
      <c r="M86" s="202"/>
      <c r="N86" s="203"/>
      <c r="O86" s="203"/>
      <c r="P86" s="204">
        <f>P87+P95+P128+P160+P203+P208</f>
        <v>0</v>
      </c>
      <c r="Q86" s="203"/>
      <c r="R86" s="204">
        <f>R87+R95+R128+R160+R203+R208</f>
        <v>2.5304900000000004</v>
      </c>
      <c r="S86" s="203"/>
      <c r="T86" s="205">
        <f>T87+T95+T128+T160+T203+T208</f>
        <v>0</v>
      </c>
      <c r="AR86" s="206" t="s">
        <v>81</v>
      </c>
      <c r="AT86" s="207" t="s">
        <v>68</v>
      </c>
      <c r="AU86" s="207" t="s">
        <v>69</v>
      </c>
      <c r="AY86" s="206" t="s">
        <v>114</v>
      </c>
      <c r="BK86" s="208">
        <f>BK87+BK95+BK128+BK160+BK203+BK208</f>
        <v>0</v>
      </c>
    </row>
    <row r="87" s="10" customFormat="1" ht="19.92" customHeight="1">
      <c r="B87" s="195"/>
      <c r="C87" s="196"/>
      <c r="D87" s="197" t="s">
        <v>68</v>
      </c>
      <c r="E87" s="209" t="s">
        <v>130</v>
      </c>
      <c r="F87" s="209" t="s">
        <v>131</v>
      </c>
      <c r="G87" s="196"/>
      <c r="H87" s="196"/>
      <c r="I87" s="199"/>
      <c r="J87" s="210">
        <f>BK87</f>
        <v>0</v>
      </c>
      <c r="K87" s="196"/>
      <c r="L87" s="201"/>
      <c r="M87" s="202"/>
      <c r="N87" s="203"/>
      <c r="O87" s="203"/>
      <c r="P87" s="204">
        <f>SUM(P88:P94)</f>
        <v>0</v>
      </c>
      <c r="Q87" s="203"/>
      <c r="R87" s="204">
        <f>SUM(R88:R94)</f>
        <v>0.059199999999999996</v>
      </c>
      <c r="S87" s="203"/>
      <c r="T87" s="205">
        <f>SUM(T88:T94)</f>
        <v>0</v>
      </c>
      <c r="AR87" s="206" t="s">
        <v>81</v>
      </c>
      <c r="AT87" s="207" t="s">
        <v>68</v>
      </c>
      <c r="AU87" s="207" t="s">
        <v>74</v>
      </c>
      <c r="AY87" s="206" t="s">
        <v>114</v>
      </c>
      <c r="BK87" s="208">
        <f>SUM(BK88:BK94)</f>
        <v>0</v>
      </c>
    </row>
    <row r="88" s="1" customFormat="1" ht="25.5" customHeight="1">
      <c r="B88" s="43"/>
      <c r="C88" s="211" t="s">
        <v>132</v>
      </c>
      <c r="D88" s="211" t="s">
        <v>117</v>
      </c>
      <c r="E88" s="212" t="s">
        <v>133</v>
      </c>
      <c r="F88" s="213" t="s">
        <v>134</v>
      </c>
      <c r="G88" s="214" t="s">
        <v>135</v>
      </c>
      <c r="H88" s="215">
        <v>384</v>
      </c>
      <c r="I88" s="216"/>
      <c r="J88" s="217">
        <f>ROUND(I88*H88,2)</f>
        <v>0</v>
      </c>
      <c r="K88" s="213" t="s">
        <v>21</v>
      </c>
      <c r="L88" s="69"/>
      <c r="M88" s="218" t="s">
        <v>21</v>
      </c>
      <c r="N88" s="219" t="s">
        <v>40</v>
      </c>
      <c r="O88" s="44"/>
      <c r="P88" s="220">
        <f>O88*H88</f>
        <v>0</v>
      </c>
      <c r="Q88" s="220">
        <v>6.0000000000000002E-05</v>
      </c>
      <c r="R88" s="220">
        <f>Q88*H88</f>
        <v>0.023040000000000001</v>
      </c>
      <c r="S88" s="220">
        <v>0</v>
      </c>
      <c r="T88" s="221">
        <f>S88*H88</f>
        <v>0</v>
      </c>
      <c r="AR88" s="21" t="s">
        <v>136</v>
      </c>
      <c r="AT88" s="21" t="s">
        <v>117</v>
      </c>
      <c r="AU88" s="21" t="s">
        <v>81</v>
      </c>
      <c r="AY88" s="21" t="s">
        <v>114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21" t="s">
        <v>74</v>
      </c>
      <c r="BK88" s="222">
        <f>ROUND(I88*H88,2)</f>
        <v>0</v>
      </c>
      <c r="BL88" s="21" t="s">
        <v>136</v>
      </c>
      <c r="BM88" s="21" t="s">
        <v>137</v>
      </c>
    </row>
    <row r="89" s="1" customFormat="1" ht="16.5" customHeight="1">
      <c r="B89" s="43"/>
      <c r="C89" s="223" t="s">
        <v>138</v>
      </c>
      <c r="D89" s="223" t="s">
        <v>139</v>
      </c>
      <c r="E89" s="224" t="s">
        <v>140</v>
      </c>
      <c r="F89" s="225" t="s">
        <v>141</v>
      </c>
      <c r="G89" s="226" t="s">
        <v>135</v>
      </c>
      <c r="H89" s="227">
        <v>148</v>
      </c>
      <c r="I89" s="228"/>
      <c r="J89" s="229">
        <f>ROUND(I89*H89,2)</f>
        <v>0</v>
      </c>
      <c r="K89" s="225" t="s">
        <v>21</v>
      </c>
      <c r="L89" s="230"/>
      <c r="M89" s="231" t="s">
        <v>21</v>
      </c>
      <c r="N89" s="232" t="s">
        <v>40</v>
      </c>
      <c r="O89" s="44"/>
      <c r="P89" s="220">
        <f>O89*H89</f>
        <v>0</v>
      </c>
      <c r="Q89" s="220">
        <v>3.0000000000000001E-05</v>
      </c>
      <c r="R89" s="220">
        <f>Q89*H89</f>
        <v>0.0044400000000000004</v>
      </c>
      <c r="S89" s="220">
        <v>0</v>
      </c>
      <c r="T89" s="221">
        <f>S89*H89</f>
        <v>0</v>
      </c>
      <c r="AR89" s="21" t="s">
        <v>142</v>
      </c>
      <c r="AT89" s="21" t="s">
        <v>139</v>
      </c>
      <c r="AU89" s="21" t="s">
        <v>81</v>
      </c>
      <c r="AY89" s="21" t="s">
        <v>114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21" t="s">
        <v>74</v>
      </c>
      <c r="BK89" s="222">
        <f>ROUND(I89*H89,2)</f>
        <v>0</v>
      </c>
      <c r="BL89" s="21" t="s">
        <v>136</v>
      </c>
      <c r="BM89" s="21" t="s">
        <v>143</v>
      </c>
    </row>
    <row r="90" s="1" customFormat="1" ht="16.5" customHeight="1">
      <c r="B90" s="43"/>
      <c r="C90" s="223" t="s">
        <v>122</v>
      </c>
      <c r="D90" s="223" t="s">
        <v>139</v>
      </c>
      <c r="E90" s="224" t="s">
        <v>144</v>
      </c>
      <c r="F90" s="225" t="s">
        <v>145</v>
      </c>
      <c r="G90" s="226" t="s">
        <v>135</v>
      </c>
      <c r="H90" s="227">
        <v>192</v>
      </c>
      <c r="I90" s="228"/>
      <c r="J90" s="229">
        <f>ROUND(I90*H90,2)</f>
        <v>0</v>
      </c>
      <c r="K90" s="225" t="s">
        <v>21</v>
      </c>
      <c r="L90" s="230"/>
      <c r="M90" s="231" t="s">
        <v>21</v>
      </c>
      <c r="N90" s="232" t="s">
        <v>40</v>
      </c>
      <c r="O90" s="44"/>
      <c r="P90" s="220">
        <f>O90*H90</f>
        <v>0</v>
      </c>
      <c r="Q90" s="220">
        <v>3.0000000000000001E-05</v>
      </c>
      <c r="R90" s="220">
        <f>Q90*H90</f>
        <v>0.0057600000000000004</v>
      </c>
      <c r="S90" s="220">
        <v>0</v>
      </c>
      <c r="T90" s="221">
        <f>S90*H90</f>
        <v>0</v>
      </c>
      <c r="AR90" s="21" t="s">
        <v>142</v>
      </c>
      <c r="AT90" s="21" t="s">
        <v>139</v>
      </c>
      <c r="AU90" s="21" t="s">
        <v>81</v>
      </c>
      <c r="AY90" s="21" t="s">
        <v>114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21" t="s">
        <v>74</v>
      </c>
      <c r="BK90" s="222">
        <f>ROUND(I90*H90,2)</f>
        <v>0</v>
      </c>
      <c r="BL90" s="21" t="s">
        <v>136</v>
      </c>
      <c r="BM90" s="21" t="s">
        <v>146</v>
      </c>
    </row>
    <row r="91" s="1" customFormat="1" ht="16.5" customHeight="1">
      <c r="B91" s="43"/>
      <c r="C91" s="223" t="s">
        <v>147</v>
      </c>
      <c r="D91" s="223" t="s">
        <v>139</v>
      </c>
      <c r="E91" s="224" t="s">
        <v>148</v>
      </c>
      <c r="F91" s="225" t="s">
        <v>149</v>
      </c>
      <c r="G91" s="226" t="s">
        <v>135</v>
      </c>
      <c r="H91" s="227">
        <v>39</v>
      </c>
      <c r="I91" s="228"/>
      <c r="J91" s="229">
        <f>ROUND(I91*H91,2)</f>
        <v>0</v>
      </c>
      <c r="K91" s="225" t="s">
        <v>21</v>
      </c>
      <c r="L91" s="230"/>
      <c r="M91" s="231" t="s">
        <v>21</v>
      </c>
      <c r="N91" s="232" t="s">
        <v>40</v>
      </c>
      <c r="O91" s="44"/>
      <c r="P91" s="220">
        <f>O91*H91</f>
        <v>0</v>
      </c>
      <c r="Q91" s="220">
        <v>4.0000000000000003E-05</v>
      </c>
      <c r="R91" s="220">
        <f>Q91*H91</f>
        <v>0.0015600000000000002</v>
      </c>
      <c r="S91" s="220">
        <v>0</v>
      </c>
      <c r="T91" s="221">
        <f>S91*H91</f>
        <v>0</v>
      </c>
      <c r="AR91" s="21" t="s">
        <v>142</v>
      </c>
      <c r="AT91" s="21" t="s">
        <v>139</v>
      </c>
      <c r="AU91" s="21" t="s">
        <v>81</v>
      </c>
      <c r="AY91" s="21" t="s">
        <v>114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21" t="s">
        <v>74</v>
      </c>
      <c r="BK91" s="222">
        <f>ROUND(I91*H91,2)</f>
        <v>0</v>
      </c>
      <c r="BL91" s="21" t="s">
        <v>136</v>
      </c>
      <c r="BM91" s="21" t="s">
        <v>150</v>
      </c>
    </row>
    <row r="92" s="1" customFormat="1" ht="16.5" customHeight="1">
      <c r="B92" s="43"/>
      <c r="C92" s="223" t="s">
        <v>151</v>
      </c>
      <c r="D92" s="223" t="s">
        <v>139</v>
      </c>
      <c r="E92" s="224" t="s">
        <v>152</v>
      </c>
      <c r="F92" s="225" t="s">
        <v>153</v>
      </c>
      <c r="G92" s="226" t="s">
        <v>135</v>
      </c>
      <c r="H92" s="227">
        <v>15</v>
      </c>
      <c r="I92" s="228"/>
      <c r="J92" s="229">
        <f>ROUND(I92*H92,2)</f>
        <v>0</v>
      </c>
      <c r="K92" s="225" t="s">
        <v>154</v>
      </c>
      <c r="L92" s="230"/>
      <c r="M92" s="231" t="s">
        <v>21</v>
      </c>
      <c r="N92" s="232" t="s">
        <v>40</v>
      </c>
      <c r="O92" s="44"/>
      <c r="P92" s="220">
        <f>O92*H92</f>
        <v>0</v>
      </c>
      <c r="Q92" s="220">
        <v>6.0000000000000002E-05</v>
      </c>
      <c r="R92" s="220">
        <f>Q92*H92</f>
        <v>0.00089999999999999998</v>
      </c>
      <c r="S92" s="220">
        <v>0</v>
      </c>
      <c r="T92" s="221">
        <f>S92*H92</f>
        <v>0</v>
      </c>
      <c r="AR92" s="21" t="s">
        <v>142</v>
      </c>
      <c r="AT92" s="21" t="s">
        <v>139</v>
      </c>
      <c r="AU92" s="21" t="s">
        <v>81</v>
      </c>
      <c r="AY92" s="21" t="s">
        <v>114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21" t="s">
        <v>74</v>
      </c>
      <c r="BK92" s="222">
        <f>ROUND(I92*H92,2)</f>
        <v>0</v>
      </c>
      <c r="BL92" s="21" t="s">
        <v>136</v>
      </c>
      <c r="BM92" s="21" t="s">
        <v>155</v>
      </c>
    </row>
    <row r="93" s="1" customFormat="1" ht="16.5" customHeight="1">
      <c r="B93" s="43"/>
      <c r="C93" s="223" t="s">
        <v>156</v>
      </c>
      <c r="D93" s="223" t="s">
        <v>139</v>
      </c>
      <c r="E93" s="224" t="s">
        <v>157</v>
      </c>
      <c r="F93" s="225" t="s">
        <v>158</v>
      </c>
      <c r="G93" s="226" t="s">
        <v>159</v>
      </c>
      <c r="H93" s="227">
        <v>5</v>
      </c>
      <c r="I93" s="228"/>
      <c r="J93" s="229">
        <f>ROUND(I93*H93,2)</f>
        <v>0</v>
      </c>
      <c r="K93" s="225" t="s">
        <v>21</v>
      </c>
      <c r="L93" s="230"/>
      <c r="M93" s="231" t="s">
        <v>21</v>
      </c>
      <c r="N93" s="232" t="s">
        <v>40</v>
      </c>
      <c r="O93" s="44"/>
      <c r="P93" s="220">
        <f>O93*H93</f>
        <v>0</v>
      </c>
      <c r="Q93" s="220">
        <v>0.0047000000000000002</v>
      </c>
      <c r="R93" s="220">
        <f>Q93*H93</f>
        <v>0.0235</v>
      </c>
      <c r="S93" s="220">
        <v>0</v>
      </c>
      <c r="T93" s="221">
        <f>S93*H93</f>
        <v>0</v>
      </c>
      <c r="AR93" s="21" t="s">
        <v>142</v>
      </c>
      <c r="AT93" s="21" t="s">
        <v>139</v>
      </c>
      <c r="AU93" s="21" t="s">
        <v>81</v>
      </c>
      <c r="AY93" s="21" t="s">
        <v>114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21" t="s">
        <v>74</v>
      </c>
      <c r="BK93" s="222">
        <f>ROUND(I93*H93,2)</f>
        <v>0</v>
      </c>
      <c r="BL93" s="21" t="s">
        <v>136</v>
      </c>
      <c r="BM93" s="21" t="s">
        <v>160</v>
      </c>
    </row>
    <row r="94" s="1" customFormat="1" ht="16.5" customHeight="1">
      <c r="B94" s="43"/>
      <c r="C94" s="211" t="s">
        <v>161</v>
      </c>
      <c r="D94" s="211" t="s">
        <v>117</v>
      </c>
      <c r="E94" s="212" t="s">
        <v>162</v>
      </c>
      <c r="F94" s="213" t="s">
        <v>163</v>
      </c>
      <c r="G94" s="214" t="s">
        <v>164</v>
      </c>
      <c r="H94" s="215">
        <v>0.058999999999999997</v>
      </c>
      <c r="I94" s="216"/>
      <c r="J94" s="217">
        <f>ROUND(I94*H94,2)</f>
        <v>0</v>
      </c>
      <c r="K94" s="213" t="s">
        <v>21</v>
      </c>
      <c r="L94" s="69"/>
      <c r="M94" s="218" t="s">
        <v>21</v>
      </c>
      <c r="N94" s="219" t="s">
        <v>40</v>
      </c>
      <c r="O94" s="44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21" t="s">
        <v>136</v>
      </c>
      <c r="AT94" s="21" t="s">
        <v>117</v>
      </c>
      <c r="AU94" s="21" t="s">
        <v>81</v>
      </c>
      <c r="AY94" s="21" t="s">
        <v>114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1" t="s">
        <v>74</v>
      </c>
      <c r="BK94" s="222">
        <f>ROUND(I94*H94,2)</f>
        <v>0</v>
      </c>
      <c r="BL94" s="21" t="s">
        <v>136</v>
      </c>
      <c r="BM94" s="21" t="s">
        <v>165</v>
      </c>
    </row>
    <row r="95" s="10" customFormat="1" ht="29.88" customHeight="1">
      <c r="B95" s="195"/>
      <c r="C95" s="196"/>
      <c r="D95" s="197" t="s">
        <v>68</v>
      </c>
      <c r="E95" s="209" t="s">
        <v>166</v>
      </c>
      <c r="F95" s="209" t="s">
        <v>167</v>
      </c>
      <c r="G95" s="196"/>
      <c r="H95" s="196"/>
      <c r="I95" s="199"/>
      <c r="J95" s="210">
        <f>BK95</f>
        <v>0</v>
      </c>
      <c r="K95" s="196"/>
      <c r="L95" s="201"/>
      <c r="M95" s="202"/>
      <c r="N95" s="203"/>
      <c r="O95" s="203"/>
      <c r="P95" s="204">
        <f>SUM(P96:P127)</f>
        <v>0</v>
      </c>
      <c r="Q95" s="203"/>
      <c r="R95" s="204">
        <f>SUM(R96:R127)</f>
        <v>0.28519</v>
      </c>
      <c r="S95" s="203"/>
      <c r="T95" s="205">
        <f>SUM(T96:T127)</f>
        <v>0</v>
      </c>
      <c r="AR95" s="206" t="s">
        <v>81</v>
      </c>
      <c r="AT95" s="207" t="s">
        <v>68</v>
      </c>
      <c r="AU95" s="207" t="s">
        <v>74</v>
      </c>
      <c r="AY95" s="206" t="s">
        <v>114</v>
      </c>
      <c r="BK95" s="208">
        <f>SUM(BK96:BK127)</f>
        <v>0</v>
      </c>
    </row>
    <row r="96" s="1" customFormat="1" ht="16.5" customHeight="1">
      <c r="B96" s="43"/>
      <c r="C96" s="211" t="s">
        <v>168</v>
      </c>
      <c r="D96" s="211" t="s">
        <v>117</v>
      </c>
      <c r="E96" s="212" t="s">
        <v>169</v>
      </c>
      <c r="F96" s="213" t="s">
        <v>170</v>
      </c>
      <c r="G96" s="214" t="s">
        <v>135</v>
      </c>
      <c r="H96" s="215">
        <v>29</v>
      </c>
      <c r="I96" s="216"/>
      <c r="J96" s="217">
        <f>ROUND(I96*H96,2)</f>
        <v>0</v>
      </c>
      <c r="K96" s="213" t="s">
        <v>21</v>
      </c>
      <c r="L96" s="69"/>
      <c r="M96" s="218" t="s">
        <v>21</v>
      </c>
      <c r="N96" s="219" t="s">
        <v>40</v>
      </c>
      <c r="O96" s="44"/>
      <c r="P96" s="220">
        <f>O96*H96</f>
        <v>0</v>
      </c>
      <c r="Q96" s="220">
        <v>0.0012600000000000001</v>
      </c>
      <c r="R96" s="220">
        <f>Q96*H96</f>
        <v>0.036540000000000003</v>
      </c>
      <c r="S96" s="220">
        <v>0</v>
      </c>
      <c r="T96" s="221">
        <f>S96*H96</f>
        <v>0</v>
      </c>
      <c r="AR96" s="21" t="s">
        <v>136</v>
      </c>
      <c r="AT96" s="21" t="s">
        <v>117</v>
      </c>
      <c r="AU96" s="21" t="s">
        <v>81</v>
      </c>
      <c r="AY96" s="21" t="s">
        <v>114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21" t="s">
        <v>74</v>
      </c>
      <c r="BK96" s="222">
        <f>ROUND(I96*H96,2)</f>
        <v>0</v>
      </c>
      <c r="BL96" s="21" t="s">
        <v>136</v>
      </c>
      <c r="BM96" s="21" t="s">
        <v>171</v>
      </c>
    </row>
    <row r="97" s="1" customFormat="1" ht="16.5" customHeight="1">
      <c r="B97" s="43"/>
      <c r="C97" s="211" t="s">
        <v>172</v>
      </c>
      <c r="D97" s="211" t="s">
        <v>117</v>
      </c>
      <c r="E97" s="212" t="s">
        <v>173</v>
      </c>
      <c r="F97" s="213" t="s">
        <v>174</v>
      </c>
      <c r="G97" s="214" t="s">
        <v>135</v>
      </c>
      <c r="H97" s="215">
        <v>35</v>
      </c>
      <c r="I97" s="216"/>
      <c r="J97" s="217">
        <f>ROUND(I97*H97,2)</f>
        <v>0</v>
      </c>
      <c r="K97" s="213" t="s">
        <v>21</v>
      </c>
      <c r="L97" s="69"/>
      <c r="M97" s="218" t="s">
        <v>21</v>
      </c>
      <c r="N97" s="219" t="s">
        <v>40</v>
      </c>
      <c r="O97" s="44"/>
      <c r="P97" s="220">
        <f>O97*H97</f>
        <v>0</v>
      </c>
      <c r="Q97" s="220">
        <v>0.0017700000000000001</v>
      </c>
      <c r="R97" s="220">
        <f>Q97*H97</f>
        <v>0.061950000000000005</v>
      </c>
      <c r="S97" s="220">
        <v>0</v>
      </c>
      <c r="T97" s="221">
        <f>S97*H97</f>
        <v>0</v>
      </c>
      <c r="AR97" s="21" t="s">
        <v>136</v>
      </c>
      <c r="AT97" s="21" t="s">
        <v>117</v>
      </c>
      <c r="AU97" s="21" t="s">
        <v>81</v>
      </c>
      <c r="AY97" s="21" t="s">
        <v>114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1" t="s">
        <v>74</v>
      </c>
      <c r="BK97" s="222">
        <f>ROUND(I97*H97,2)</f>
        <v>0</v>
      </c>
      <c r="BL97" s="21" t="s">
        <v>136</v>
      </c>
      <c r="BM97" s="21" t="s">
        <v>175</v>
      </c>
    </row>
    <row r="98" s="1" customFormat="1" ht="16.5" customHeight="1">
      <c r="B98" s="43"/>
      <c r="C98" s="211" t="s">
        <v>176</v>
      </c>
      <c r="D98" s="211" t="s">
        <v>117</v>
      </c>
      <c r="E98" s="212" t="s">
        <v>177</v>
      </c>
      <c r="F98" s="213" t="s">
        <v>178</v>
      </c>
      <c r="G98" s="214" t="s">
        <v>135</v>
      </c>
      <c r="H98" s="215">
        <v>21</v>
      </c>
      <c r="I98" s="216"/>
      <c r="J98" s="217">
        <f>ROUND(I98*H98,2)</f>
        <v>0</v>
      </c>
      <c r="K98" s="213" t="s">
        <v>21</v>
      </c>
      <c r="L98" s="69"/>
      <c r="M98" s="218" t="s">
        <v>21</v>
      </c>
      <c r="N98" s="219" t="s">
        <v>40</v>
      </c>
      <c r="O98" s="44"/>
      <c r="P98" s="220">
        <f>O98*H98</f>
        <v>0</v>
      </c>
      <c r="Q98" s="220">
        <v>0.0027699999999999999</v>
      </c>
      <c r="R98" s="220">
        <f>Q98*H98</f>
        <v>0.058169999999999999</v>
      </c>
      <c r="S98" s="220">
        <v>0</v>
      </c>
      <c r="T98" s="221">
        <f>S98*H98</f>
        <v>0</v>
      </c>
      <c r="AR98" s="21" t="s">
        <v>136</v>
      </c>
      <c r="AT98" s="21" t="s">
        <v>117</v>
      </c>
      <c r="AU98" s="21" t="s">
        <v>81</v>
      </c>
      <c r="AY98" s="21" t="s">
        <v>114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21" t="s">
        <v>74</v>
      </c>
      <c r="BK98" s="222">
        <f>ROUND(I98*H98,2)</f>
        <v>0</v>
      </c>
      <c r="BL98" s="21" t="s">
        <v>136</v>
      </c>
      <c r="BM98" s="21" t="s">
        <v>179</v>
      </c>
    </row>
    <row r="99" s="1" customFormat="1" ht="16.5" customHeight="1">
      <c r="B99" s="43"/>
      <c r="C99" s="211" t="s">
        <v>142</v>
      </c>
      <c r="D99" s="211" t="s">
        <v>117</v>
      </c>
      <c r="E99" s="212" t="s">
        <v>180</v>
      </c>
      <c r="F99" s="213" t="s">
        <v>181</v>
      </c>
      <c r="G99" s="214" t="s">
        <v>135</v>
      </c>
      <c r="H99" s="215">
        <v>38</v>
      </c>
      <c r="I99" s="216"/>
      <c r="J99" s="217">
        <f>ROUND(I99*H99,2)</f>
        <v>0</v>
      </c>
      <c r="K99" s="213" t="s">
        <v>21</v>
      </c>
      <c r="L99" s="69"/>
      <c r="M99" s="218" t="s">
        <v>21</v>
      </c>
      <c r="N99" s="219" t="s">
        <v>40</v>
      </c>
      <c r="O99" s="44"/>
      <c r="P99" s="220">
        <f>O99*H99</f>
        <v>0</v>
      </c>
      <c r="Q99" s="220">
        <v>0.00029</v>
      </c>
      <c r="R99" s="220">
        <f>Q99*H99</f>
        <v>0.01102</v>
      </c>
      <c r="S99" s="220">
        <v>0</v>
      </c>
      <c r="T99" s="221">
        <f>S99*H99</f>
        <v>0</v>
      </c>
      <c r="AR99" s="21" t="s">
        <v>136</v>
      </c>
      <c r="AT99" s="21" t="s">
        <v>117</v>
      </c>
      <c r="AU99" s="21" t="s">
        <v>81</v>
      </c>
      <c r="AY99" s="21" t="s">
        <v>114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21" t="s">
        <v>74</v>
      </c>
      <c r="BK99" s="222">
        <f>ROUND(I99*H99,2)</f>
        <v>0</v>
      </c>
      <c r="BL99" s="21" t="s">
        <v>136</v>
      </c>
      <c r="BM99" s="21" t="s">
        <v>182</v>
      </c>
    </row>
    <row r="100" s="1" customFormat="1">
      <c r="B100" s="43"/>
      <c r="C100" s="71"/>
      <c r="D100" s="233" t="s">
        <v>183</v>
      </c>
      <c r="E100" s="71"/>
      <c r="F100" s="234" t="s">
        <v>184</v>
      </c>
      <c r="G100" s="71"/>
      <c r="H100" s="71"/>
      <c r="I100" s="182"/>
      <c r="J100" s="71"/>
      <c r="K100" s="71"/>
      <c r="L100" s="69"/>
      <c r="M100" s="235"/>
      <c r="N100" s="44"/>
      <c r="O100" s="44"/>
      <c r="P100" s="44"/>
      <c r="Q100" s="44"/>
      <c r="R100" s="44"/>
      <c r="S100" s="44"/>
      <c r="T100" s="92"/>
      <c r="AT100" s="21" t="s">
        <v>183</v>
      </c>
      <c r="AU100" s="21" t="s">
        <v>81</v>
      </c>
    </row>
    <row r="101" s="1" customFormat="1" ht="16.5" customHeight="1">
      <c r="B101" s="43"/>
      <c r="C101" s="211" t="s">
        <v>185</v>
      </c>
      <c r="D101" s="211" t="s">
        <v>117</v>
      </c>
      <c r="E101" s="212" t="s">
        <v>186</v>
      </c>
      <c r="F101" s="213" t="s">
        <v>187</v>
      </c>
      <c r="G101" s="214" t="s">
        <v>135</v>
      </c>
      <c r="H101" s="215">
        <v>14</v>
      </c>
      <c r="I101" s="216"/>
      <c r="J101" s="217">
        <f>ROUND(I101*H101,2)</f>
        <v>0</v>
      </c>
      <c r="K101" s="213" t="s">
        <v>21</v>
      </c>
      <c r="L101" s="69"/>
      <c r="M101" s="218" t="s">
        <v>21</v>
      </c>
      <c r="N101" s="219" t="s">
        <v>40</v>
      </c>
      <c r="O101" s="44"/>
      <c r="P101" s="220">
        <f>O101*H101</f>
        <v>0</v>
      </c>
      <c r="Q101" s="220">
        <v>0.00035</v>
      </c>
      <c r="R101" s="220">
        <f>Q101*H101</f>
        <v>0.0048999999999999998</v>
      </c>
      <c r="S101" s="220">
        <v>0</v>
      </c>
      <c r="T101" s="221">
        <f>S101*H101</f>
        <v>0</v>
      </c>
      <c r="AR101" s="21" t="s">
        <v>136</v>
      </c>
      <c r="AT101" s="21" t="s">
        <v>117</v>
      </c>
      <c r="AU101" s="21" t="s">
        <v>81</v>
      </c>
      <c r="AY101" s="21" t="s">
        <v>114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21" t="s">
        <v>74</v>
      </c>
      <c r="BK101" s="222">
        <f>ROUND(I101*H101,2)</f>
        <v>0</v>
      </c>
      <c r="BL101" s="21" t="s">
        <v>136</v>
      </c>
      <c r="BM101" s="21" t="s">
        <v>188</v>
      </c>
    </row>
    <row r="102" s="1" customFormat="1" ht="16.5" customHeight="1">
      <c r="B102" s="43"/>
      <c r="C102" s="211" t="s">
        <v>189</v>
      </c>
      <c r="D102" s="211" t="s">
        <v>117</v>
      </c>
      <c r="E102" s="212" t="s">
        <v>190</v>
      </c>
      <c r="F102" s="213" t="s">
        <v>191</v>
      </c>
      <c r="G102" s="214" t="s">
        <v>135</v>
      </c>
      <c r="H102" s="215">
        <v>61</v>
      </c>
      <c r="I102" s="216"/>
      <c r="J102" s="217">
        <f>ROUND(I102*H102,2)</f>
        <v>0</v>
      </c>
      <c r="K102" s="213" t="s">
        <v>154</v>
      </c>
      <c r="L102" s="69"/>
      <c r="M102" s="218" t="s">
        <v>21</v>
      </c>
      <c r="N102" s="219" t="s">
        <v>40</v>
      </c>
      <c r="O102" s="44"/>
      <c r="P102" s="220">
        <f>O102*H102</f>
        <v>0</v>
      </c>
      <c r="Q102" s="220">
        <v>0.00056999999999999998</v>
      </c>
      <c r="R102" s="220">
        <f>Q102*H102</f>
        <v>0.034769999999999995</v>
      </c>
      <c r="S102" s="220">
        <v>0</v>
      </c>
      <c r="T102" s="221">
        <f>S102*H102</f>
        <v>0</v>
      </c>
      <c r="AR102" s="21" t="s">
        <v>136</v>
      </c>
      <c r="AT102" s="21" t="s">
        <v>117</v>
      </c>
      <c r="AU102" s="21" t="s">
        <v>81</v>
      </c>
      <c r="AY102" s="21" t="s">
        <v>114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21" t="s">
        <v>74</v>
      </c>
      <c r="BK102" s="222">
        <f>ROUND(I102*H102,2)</f>
        <v>0</v>
      </c>
      <c r="BL102" s="21" t="s">
        <v>136</v>
      </c>
      <c r="BM102" s="21" t="s">
        <v>192</v>
      </c>
    </row>
    <row r="103" s="1" customFormat="1" ht="16.5" customHeight="1">
      <c r="B103" s="43"/>
      <c r="C103" s="211" t="s">
        <v>193</v>
      </c>
      <c r="D103" s="211" t="s">
        <v>117</v>
      </c>
      <c r="E103" s="212" t="s">
        <v>194</v>
      </c>
      <c r="F103" s="213" t="s">
        <v>195</v>
      </c>
      <c r="G103" s="214" t="s">
        <v>135</v>
      </c>
      <c r="H103" s="215">
        <v>24</v>
      </c>
      <c r="I103" s="216"/>
      <c r="J103" s="217">
        <f>ROUND(I103*H103,2)</f>
        <v>0</v>
      </c>
      <c r="K103" s="213" t="s">
        <v>21</v>
      </c>
      <c r="L103" s="69"/>
      <c r="M103" s="218" t="s">
        <v>21</v>
      </c>
      <c r="N103" s="219" t="s">
        <v>40</v>
      </c>
      <c r="O103" s="44"/>
      <c r="P103" s="220">
        <f>O103*H103</f>
        <v>0</v>
      </c>
      <c r="Q103" s="220">
        <v>0.00114</v>
      </c>
      <c r="R103" s="220">
        <f>Q103*H103</f>
        <v>0.027359999999999999</v>
      </c>
      <c r="S103" s="220">
        <v>0</v>
      </c>
      <c r="T103" s="221">
        <f>S103*H103</f>
        <v>0</v>
      </c>
      <c r="AR103" s="21" t="s">
        <v>136</v>
      </c>
      <c r="AT103" s="21" t="s">
        <v>117</v>
      </c>
      <c r="AU103" s="21" t="s">
        <v>81</v>
      </c>
      <c r="AY103" s="21" t="s">
        <v>114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1" t="s">
        <v>74</v>
      </c>
      <c r="BK103" s="222">
        <f>ROUND(I103*H103,2)</f>
        <v>0</v>
      </c>
      <c r="BL103" s="21" t="s">
        <v>136</v>
      </c>
      <c r="BM103" s="21" t="s">
        <v>196</v>
      </c>
    </row>
    <row r="104" s="1" customFormat="1" ht="16.5" customHeight="1">
      <c r="B104" s="43"/>
      <c r="C104" s="223" t="s">
        <v>197</v>
      </c>
      <c r="D104" s="223" t="s">
        <v>139</v>
      </c>
      <c r="E104" s="224" t="s">
        <v>198</v>
      </c>
      <c r="F104" s="225" t="s">
        <v>199</v>
      </c>
      <c r="G104" s="226" t="s">
        <v>159</v>
      </c>
      <c r="H104" s="227">
        <v>5</v>
      </c>
      <c r="I104" s="228"/>
      <c r="J104" s="229">
        <f>ROUND(I104*H104,2)</f>
        <v>0</v>
      </c>
      <c r="K104" s="225" t="s">
        <v>21</v>
      </c>
      <c r="L104" s="230"/>
      <c r="M104" s="231" t="s">
        <v>21</v>
      </c>
      <c r="N104" s="232" t="s">
        <v>40</v>
      </c>
      <c r="O104" s="44"/>
      <c r="P104" s="220">
        <f>O104*H104</f>
        <v>0</v>
      </c>
      <c r="Q104" s="220">
        <v>0.00013999999999999999</v>
      </c>
      <c r="R104" s="220">
        <f>Q104*H104</f>
        <v>0.00069999999999999988</v>
      </c>
      <c r="S104" s="220">
        <v>0</v>
      </c>
      <c r="T104" s="221">
        <f>S104*H104</f>
        <v>0</v>
      </c>
      <c r="AR104" s="21" t="s">
        <v>142</v>
      </c>
      <c r="AT104" s="21" t="s">
        <v>139</v>
      </c>
      <c r="AU104" s="21" t="s">
        <v>81</v>
      </c>
      <c r="AY104" s="21" t="s">
        <v>114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21" t="s">
        <v>74</v>
      </c>
      <c r="BK104" s="222">
        <f>ROUND(I104*H104,2)</f>
        <v>0</v>
      </c>
      <c r="BL104" s="21" t="s">
        <v>136</v>
      </c>
      <c r="BM104" s="21" t="s">
        <v>200</v>
      </c>
    </row>
    <row r="105" s="1" customFormat="1" ht="16.5" customHeight="1">
      <c r="B105" s="43"/>
      <c r="C105" s="223" t="s">
        <v>201</v>
      </c>
      <c r="D105" s="223" t="s">
        <v>139</v>
      </c>
      <c r="E105" s="224" t="s">
        <v>202</v>
      </c>
      <c r="F105" s="225" t="s">
        <v>203</v>
      </c>
      <c r="G105" s="226" t="s">
        <v>159</v>
      </c>
      <c r="H105" s="227">
        <v>3</v>
      </c>
      <c r="I105" s="228"/>
      <c r="J105" s="229">
        <f>ROUND(I105*H105,2)</f>
        <v>0</v>
      </c>
      <c r="K105" s="225" t="s">
        <v>21</v>
      </c>
      <c r="L105" s="230"/>
      <c r="M105" s="231" t="s">
        <v>21</v>
      </c>
      <c r="N105" s="232" t="s">
        <v>40</v>
      </c>
      <c r="O105" s="44"/>
      <c r="P105" s="220">
        <f>O105*H105</f>
        <v>0</v>
      </c>
      <c r="Q105" s="220">
        <v>0.00033</v>
      </c>
      <c r="R105" s="220">
        <f>Q105*H105</f>
        <v>0.00098999999999999999</v>
      </c>
      <c r="S105" s="220">
        <v>0</v>
      </c>
      <c r="T105" s="221">
        <f>S105*H105</f>
        <v>0</v>
      </c>
      <c r="AR105" s="21" t="s">
        <v>142</v>
      </c>
      <c r="AT105" s="21" t="s">
        <v>139</v>
      </c>
      <c r="AU105" s="21" t="s">
        <v>81</v>
      </c>
      <c r="AY105" s="21" t="s">
        <v>114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1" t="s">
        <v>74</v>
      </c>
      <c r="BK105" s="222">
        <f>ROUND(I105*H105,2)</f>
        <v>0</v>
      </c>
      <c r="BL105" s="21" t="s">
        <v>136</v>
      </c>
      <c r="BM105" s="21" t="s">
        <v>204</v>
      </c>
    </row>
    <row r="106" s="1" customFormat="1" ht="16.5" customHeight="1">
      <c r="B106" s="43"/>
      <c r="C106" s="211" t="s">
        <v>205</v>
      </c>
      <c r="D106" s="211" t="s">
        <v>117</v>
      </c>
      <c r="E106" s="212" t="s">
        <v>206</v>
      </c>
      <c r="F106" s="213" t="s">
        <v>207</v>
      </c>
      <c r="G106" s="214" t="s">
        <v>135</v>
      </c>
      <c r="H106" s="215">
        <v>2</v>
      </c>
      <c r="I106" s="216"/>
      <c r="J106" s="217">
        <f>ROUND(I106*H106,2)</f>
        <v>0</v>
      </c>
      <c r="K106" s="213" t="s">
        <v>21</v>
      </c>
      <c r="L106" s="69"/>
      <c r="M106" s="218" t="s">
        <v>21</v>
      </c>
      <c r="N106" s="219" t="s">
        <v>40</v>
      </c>
      <c r="O106" s="44"/>
      <c r="P106" s="220">
        <f>O106*H106</f>
        <v>0</v>
      </c>
      <c r="Q106" s="220">
        <v>0.00055999999999999995</v>
      </c>
      <c r="R106" s="220">
        <f>Q106*H106</f>
        <v>0.0011199999999999999</v>
      </c>
      <c r="S106" s="220">
        <v>0</v>
      </c>
      <c r="T106" s="221">
        <f>S106*H106</f>
        <v>0</v>
      </c>
      <c r="AR106" s="21" t="s">
        <v>136</v>
      </c>
      <c r="AT106" s="21" t="s">
        <v>117</v>
      </c>
      <c r="AU106" s="21" t="s">
        <v>81</v>
      </c>
      <c r="AY106" s="21" t="s">
        <v>114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1" t="s">
        <v>74</v>
      </c>
      <c r="BK106" s="222">
        <f>ROUND(I106*H106,2)</f>
        <v>0</v>
      </c>
      <c r="BL106" s="21" t="s">
        <v>136</v>
      </c>
      <c r="BM106" s="21" t="s">
        <v>208</v>
      </c>
    </row>
    <row r="107" s="1" customFormat="1" ht="16.5" customHeight="1">
      <c r="B107" s="43"/>
      <c r="C107" s="211" t="s">
        <v>209</v>
      </c>
      <c r="D107" s="211" t="s">
        <v>117</v>
      </c>
      <c r="E107" s="212" t="s">
        <v>210</v>
      </c>
      <c r="F107" s="213" t="s">
        <v>211</v>
      </c>
      <c r="G107" s="214" t="s">
        <v>135</v>
      </c>
      <c r="H107" s="215">
        <v>2</v>
      </c>
      <c r="I107" s="216"/>
      <c r="J107" s="217">
        <f>ROUND(I107*H107,2)</f>
        <v>0</v>
      </c>
      <c r="K107" s="213" t="s">
        <v>21</v>
      </c>
      <c r="L107" s="69"/>
      <c r="M107" s="218" t="s">
        <v>21</v>
      </c>
      <c r="N107" s="219" t="s">
        <v>40</v>
      </c>
      <c r="O107" s="44"/>
      <c r="P107" s="220">
        <f>O107*H107</f>
        <v>0</v>
      </c>
      <c r="Q107" s="220">
        <v>0.00055999999999999995</v>
      </c>
      <c r="R107" s="220">
        <f>Q107*H107</f>
        <v>0.0011199999999999999</v>
      </c>
      <c r="S107" s="220">
        <v>0</v>
      </c>
      <c r="T107" s="221">
        <f>S107*H107</f>
        <v>0</v>
      </c>
      <c r="AR107" s="21" t="s">
        <v>136</v>
      </c>
      <c r="AT107" s="21" t="s">
        <v>117</v>
      </c>
      <c r="AU107" s="21" t="s">
        <v>81</v>
      </c>
      <c r="AY107" s="21" t="s">
        <v>114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21" t="s">
        <v>74</v>
      </c>
      <c r="BK107" s="222">
        <f>ROUND(I107*H107,2)</f>
        <v>0</v>
      </c>
      <c r="BL107" s="21" t="s">
        <v>136</v>
      </c>
      <c r="BM107" s="21" t="s">
        <v>212</v>
      </c>
    </row>
    <row r="108" s="1" customFormat="1" ht="16.5" customHeight="1">
      <c r="B108" s="43"/>
      <c r="C108" s="211" t="s">
        <v>213</v>
      </c>
      <c r="D108" s="211" t="s">
        <v>117</v>
      </c>
      <c r="E108" s="212" t="s">
        <v>214</v>
      </c>
      <c r="F108" s="213" t="s">
        <v>215</v>
      </c>
      <c r="G108" s="214" t="s">
        <v>135</v>
      </c>
      <c r="H108" s="215">
        <v>15</v>
      </c>
      <c r="I108" s="216"/>
      <c r="J108" s="217">
        <f>ROUND(I108*H108,2)</f>
        <v>0</v>
      </c>
      <c r="K108" s="213" t="s">
        <v>21</v>
      </c>
      <c r="L108" s="69"/>
      <c r="M108" s="218" t="s">
        <v>21</v>
      </c>
      <c r="N108" s="219" t="s">
        <v>40</v>
      </c>
      <c r="O108" s="44"/>
      <c r="P108" s="220">
        <f>O108*H108</f>
        <v>0</v>
      </c>
      <c r="Q108" s="220">
        <v>0.0011299999999999999</v>
      </c>
      <c r="R108" s="220">
        <f>Q108*H108</f>
        <v>0.01695</v>
      </c>
      <c r="S108" s="220">
        <v>0</v>
      </c>
      <c r="T108" s="221">
        <f>S108*H108</f>
        <v>0</v>
      </c>
      <c r="AR108" s="21" t="s">
        <v>136</v>
      </c>
      <c r="AT108" s="21" t="s">
        <v>117</v>
      </c>
      <c r="AU108" s="21" t="s">
        <v>81</v>
      </c>
      <c r="AY108" s="21" t="s">
        <v>114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1" t="s">
        <v>74</v>
      </c>
      <c r="BK108" s="222">
        <f>ROUND(I108*H108,2)</f>
        <v>0</v>
      </c>
      <c r="BL108" s="21" t="s">
        <v>136</v>
      </c>
      <c r="BM108" s="21" t="s">
        <v>216</v>
      </c>
    </row>
    <row r="109" s="1" customFormat="1" ht="25.5" customHeight="1">
      <c r="B109" s="43"/>
      <c r="C109" s="223" t="s">
        <v>217</v>
      </c>
      <c r="D109" s="223" t="s">
        <v>139</v>
      </c>
      <c r="E109" s="224" t="s">
        <v>218</v>
      </c>
      <c r="F109" s="225" t="s">
        <v>219</v>
      </c>
      <c r="G109" s="226" t="s">
        <v>159</v>
      </c>
      <c r="H109" s="227">
        <v>2</v>
      </c>
      <c r="I109" s="228"/>
      <c r="J109" s="229">
        <f>ROUND(I109*H109,2)</f>
        <v>0</v>
      </c>
      <c r="K109" s="225" t="s">
        <v>154</v>
      </c>
      <c r="L109" s="230"/>
      <c r="M109" s="231" t="s">
        <v>21</v>
      </c>
      <c r="N109" s="232" t="s">
        <v>40</v>
      </c>
      <c r="O109" s="44"/>
      <c r="P109" s="220">
        <f>O109*H109</f>
        <v>0</v>
      </c>
      <c r="Q109" s="220">
        <v>0.00055000000000000003</v>
      </c>
      <c r="R109" s="220">
        <f>Q109*H109</f>
        <v>0.0011000000000000001</v>
      </c>
      <c r="S109" s="220">
        <v>0</v>
      </c>
      <c r="T109" s="221">
        <f>S109*H109</f>
        <v>0</v>
      </c>
      <c r="AR109" s="21" t="s">
        <v>142</v>
      </c>
      <c r="AT109" s="21" t="s">
        <v>139</v>
      </c>
      <c r="AU109" s="21" t="s">
        <v>81</v>
      </c>
      <c r="AY109" s="21" t="s">
        <v>114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21" t="s">
        <v>74</v>
      </c>
      <c r="BK109" s="222">
        <f>ROUND(I109*H109,2)</f>
        <v>0</v>
      </c>
      <c r="BL109" s="21" t="s">
        <v>136</v>
      </c>
      <c r="BM109" s="21" t="s">
        <v>220</v>
      </c>
    </row>
    <row r="110" s="1" customFormat="1" ht="16.5" customHeight="1">
      <c r="B110" s="43"/>
      <c r="C110" s="211" t="s">
        <v>221</v>
      </c>
      <c r="D110" s="211" t="s">
        <v>117</v>
      </c>
      <c r="E110" s="212" t="s">
        <v>222</v>
      </c>
      <c r="F110" s="213" t="s">
        <v>223</v>
      </c>
      <c r="G110" s="214" t="s">
        <v>159</v>
      </c>
      <c r="H110" s="215">
        <v>10</v>
      </c>
      <c r="I110" s="216"/>
      <c r="J110" s="217">
        <f>ROUND(I110*H110,2)</f>
        <v>0</v>
      </c>
      <c r="K110" s="213" t="s">
        <v>21</v>
      </c>
      <c r="L110" s="69"/>
      <c r="M110" s="218" t="s">
        <v>21</v>
      </c>
      <c r="N110" s="219" t="s">
        <v>40</v>
      </c>
      <c r="O110" s="44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AR110" s="21" t="s">
        <v>136</v>
      </c>
      <c r="AT110" s="21" t="s">
        <v>117</v>
      </c>
      <c r="AU110" s="21" t="s">
        <v>81</v>
      </c>
      <c r="AY110" s="21" t="s">
        <v>114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21" t="s">
        <v>74</v>
      </c>
      <c r="BK110" s="222">
        <f>ROUND(I110*H110,2)</f>
        <v>0</v>
      </c>
      <c r="BL110" s="21" t="s">
        <v>136</v>
      </c>
      <c r="BM110" s="21" t="s">
        <v>224</v>
      </c>
    </row>
    <row r="111" s="1" customFormat="1">
      <c r="B111" s="43"/>
      <c r="C111" s="71"/>
      <c r="D111" s="233" t="s">
        <v>183</v>
      </c>
      <c r="E111" s="71"/>
      <c r="F111" s="234" t="s">
        <v>225</v>
      </c>
      <c r="G111" s="71"/>
      <c r="H111" s="71"/>
      <c r="I111" s="182"/>
      <c r="J111" s="71"/>
      <c r="K111" s="71"/>
      <c r="L111" s="69"/>
      <c r="M111" s="235"/>
      <c r="N111" s="44"/>
      <c r="O111" s="44"/>
      <c r="P111" s="44"/>
      <c r="Q111" s="44"/>
      <c r="R111" s="44"/>
      <c r="S111" s="44"/>
      <c r="T111" s="92"/>
      <c r="AT111" s="21" t="s">
        <v>183</v>
      </c>
      <c r="AU111" s="21" t="s">
        <v>81</v>
      </c>
    </row>
    <row r="112" s="1" customFormat="1" ht="16.5" customHeight="1">
      <c r="B112" s="43"/>
      <c r="C112" s="211" t="s">
        <v>226</v>
      </c>
      <c r="D112" s="211" t="s">
        <v>117</v>
      </c>
      <c r="E112" s="212" t="s">
        <v>227</v>
      </c>
      <c r="F112" s="213" t="s">
        <v>228</v>
      </c>
      <c r="G112" s="214" t="s">
        <v>159</v>
      </c>
      <c r="H112" s="215">
        <v>12</v>
      </c>
      <c r="I112" s="216"/>
      <c r="J112" s="217">
        <f>ROUND(I112*H112,2)</f>
        <v>0</v>
      </c>
      <c r="K112" s="213" t="s">
        <v>21</v>
      </c>
      <c r="L112" s="69"/>
      <c r="M112" s="218" t="s">
        <v>21</v>
      </c>
      <c r="N112" s="219" t="s">
        <v>40</v>
      </c>
      <c r="O112" s="44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AR112" s="21" t="s">
        <v>136</v>
      </c>
      <c r="AT112" s="21" t="s">
        <v>117</v>
      </c>
      <c r="AU112" s="21" t="s">
        <v>81</v>
      </c>
      <c r="AY112" s="21" t="s">
        <v>114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21" t="s">
        <v>74</v>
      </c>
      <c r="BK112" s="222">
        <f>ROUND(I112*H112,2)</f>
        <v>0</v>
      </c>
      <c r="BL112" s="21" t="s">
        <v>136</v>
      </c>
      <c r="BM112" s="21" t="s">
        <v>229</v>
      </c>
    </row>
    <row r="113" s="1" customFormat="1" ht="16.5" customHeight="1">
      <c r="B113" s="43"/>
      <c r="C113" s="211" t="s">
        <v>230</v>
      </c>
      <c r="D113" s="211" t="s">
        <v>117</v>
      </c>
      <c r="E113" s="212" t="s">
        <v>231</v>
      </c>
      <c r="F113" s="213" t="s">
        <v>232</v>
      </c>
      <c r="G113" s="214" t="s">
        <v>159</v>
      </c>
      <c r="H113" s="215">
        <v>7</v>
      </c>
      <c r="I113" s="216"/>
      <c r="J113" s="217">
        <f>ROUND(I113*H113,2)</f>
        <v>0</v>
      </c>
      <c r="K113" s="213" t="s">
        <v>21</v>
      </c>
      <c r="L113" s="69"/>
      <c r="M113" s="218" t="s">
        <v>21</v>
      </c>
      <c r="N113" s="219" t="s">
        <v>40</v>
      </c>
      <c r="O113" s="44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1" t="s">
        <v>136</v>
      </c>
      <c r="AT113" s="21" t="s">
        <v>117</v>
      </c>
      <c r="AU113" s="21" t="s">
        <v>81</v>
      </c>
      <c r="AY113" s="21" t="s">
        <v>114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21" t="s">
        <v>74</v>
      </c>
      <c r="BK113" s="222">
        <f>ROUND(I113*H113,2)</f>
        <v>0</v>
      </c>
      <c r="BL113" s="21" t="s">
        <v>136</v>
      </c>
      <c r="BM113" s="21" t="s">
        <v>233</v>
      </c>
    </row>
    <row r="114" s="1" customFormat="1" ht="16.5" customHeight="1">
      <c r="B114" s="43"/>
      <c r="C114" s="211" t="s">
        <v>234</v>
      </c>
      <c r="D114" s="211" t="s">
        <v>117</v>
      </c>
      <c r="E114" s="212" t="s">
        <v>235</v>
      </c>
      <c r="F114" s="213" t="s">
        <v>236</v>
      </c>
      <c r="G114" s="214" t="s">
        <v>159</v>
      </c>
      <c r="H114" s="215">
        <v>1</v>
      </c>
      <c r="I114" s="216"/>
      <c r="J114" s="217">
        <f>ROUND(I114*H114,2)</f>
        <v>0</v>
      </c>
      <c r="K114" s="213" t="s">
        <v>21</v>
      </c>
      <c r="L114" s="69"/>
      <c r="M114" s="218" t="s">
        <v>21</v>
      </c>
      <c r="N114" s="219" t="s">
        <v>40</v>
      </c>
      <c r="O114" s="44"/>
      <c r="P114" s="220">
        <f>O114*H114</f>
        <v>0</v>
      </c>
      <c r="Q114" s="220">
        <v>0.0010100000000000001</v>
      </c>
      <c r="R114" s="220">
        <f>Q114*H114</f>
        <v>0.0010100000000000001</v>
      </c>
      <c r="S114" s="220">
        <v>0</v>
      </c>
      <c r="T114" s="221">
        <f>S114*H114</f>
        <v>0</v>
      </c>
      <c r="AR114" s="21" t="s">
        <v>136</v>
      </c>
      <c r="AT114" s="21" t="s">
        <v>117</v>
      </c>
      <c r="AU114" s="21" t="s">
        <v>81</v>
      </c>
      <c r="AY114" s="21" t="s">
        <v>114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21" t="s">
        <v>74</v>
      </c>
      <c r="BK114" s="222">
        <f>ROUND(I114*H114,2)</f>
        <v>0</v>
      </c>
      <c r="BL114" s="21" t="s">
        <v>136</v>
      </c>
      <c r="BM114" s="21" t="s">
        <v>237</v>
      </c>
    </row>
    <row r="115" s="1" customFormat="1" ht="25.5" customHeight="1">
      <c r="B115" s="43"/>
      <c r="C115" s="211" t="s">
        <v>238</v>
      </c>
      <c r="D115" s="211" t="s">
        <v>117</v>
      </c>
      <c r="E115" s="212" t="s">
        <v>239</v>
      </c>
      <c r="F115" s="213" t="s">
        <v>240</v>
      </c>
      <c r="G115" s="214" t="s">
        <v>159</v>
      </c>
      <c r="H115" s="215">
        <v>6</v>
      </c>
      <c r="I115" s="216"/>
      <c r="J115" s="217">
        <f>ROUND(I115*H115,2)</f>
        <v>0</v>
      </c>
      <c r="K115" s="213" t="s">
        <v>21</v>
      </c>
      <c r="L115" s="69"/>
      <c r="M115" s="218" t="s">
        <v>21</v>
      </c>
      <c r="N115" s="219" t="s">
        <v>40</v>
      </c>
      <c r="O115" s="44"/>
      <c r="P115" s="220">
        <f>O115*H115</f>
        <v>0</v>
      </c>
      <c r="Q115" s="220">
        <v>0.0011999999999999999</v>
      </c>
      <c r="R115" s="220">
        <f>Q115*H115</f>
        <v>0.0071999999999999998</v>
      </c>
      <c r="S115" s="220">
        <v>0</v>
      </c>
      <c r="T115" s="221">
        <f>S115*H115</f>
        <v>0</v>
      </c>
      <c r="AR115" s="21" t="s">
        <v>136</v>
      </c>
      <c r="AT115" s="21" t="s">
        <v>117</v>
      </c>
      <c r="AU115" s="21" t="s">
        <v>81</v>
      </c>
      <c r="AY115" s="21" t="s">
        <v>114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21" t="s">
        <v>74</v>
      </c>
      <c r="BK115" s="222">
        <f>ROUND(I115*H115,2)</f>
        <v>0</v>
      </c>
      <c r="BL115" s="21" t="s">
        <v>136</v>
      </c>
      <c r="BM115" s="21" t="s">
        <v>241</v>
      </c>
    </row>
    <row r="116" s="1" customFormat="1" ht="16.5" customHeight="1">
      <c r="B116" s="43"/>
      <c r="C116" s="211" t="s">
        <v>242</v>
      </c>
      <c r="D116" s="211" t="s">
        <v>117</v>
      </c>
      <c r="E116" s="212" t="s">
        <v>243</v>
      </c>
      <c r="F116" s="213" t="s">
        <v>244</v>
      </c>
      <c r="G116" s="214" t="s">
        <v>159</v>
      </c>
      <c r="H116" s="215">
        <v>6</v>
      </c>
      <c r="I116" s="216"/>
      <c r="J116" s="217">
        <f>ROUND(I116*H116,2)</f>
        <v>0</v>
      </c>
      <c r="K116" s="213" t="s">
        <v>21</v>
      </c>
      <c r="L116" s="69"/>
      <c r="M116" s="218" t="s">
        <v>21</v>
      </c>
      <c r="N116" s="219" t="s">
        <v>40</v>
      </c>
      <c r="O116" s="44"/>
      <c r="P116" s="220">
        <f>O116*H116</f>
        <v>0</v>
      </c>
      <c r="Q116" s="220">
        <v>0.0010200000000000001</v>
      </c>
      <c r="R116" s="220">
        <f>Q116*H116</f>
        <v>0.0061200000000000004</v>
      </c>
      <c r="S116" s="220">
        <v>0</v>
      </c>
      <c r="T116" s="221">
        <f>S116*H116</f>
        <v>0</v>
      </c>
      <c r="AR116" s="21" t="s">
        <v>136</v>
      </c>
      <c r="AT116" s="21" t="s">
        <v>117</v>
      </c>
      <c r="AU116" s="21" t="s">
        <v>81</v>
      </c>
      <c r="AY116" s="21" t="s">
        <v>114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21" t="s">
        <v>74</v>
      </c>
      <c r="BK116" s="222">
        <f>ROUND(I116*H116,2)</f>
        <v>0</v>
      </c>
      <c r="BL116" s="21" t="s">
        <v>136</v>
      </c>
      <c r="BM116" s="21" t="s">
        <v>245</v>
      </c>
    </row>
    <row r="117" s="1" customFormat="1" ht="25.5" customHeight="1">
      <c r="B117" s="43"/>
      <c r="C117" s="211" t="s">
        <v>246</v>
      </c>
      <c r="D117" s="211" t="s">
        <v>117</v>
      </c>
      <c r="E117" s="212" t="s">
        <v>247</v>
      </c>
      <c r="F117" s="213" t="s">
        <v>248</v>
      </c>
      <c r="G117" s="214" t="s">
        <v>159</v>
      </c>
      <c r="H117" s="215">
        <v>13</v>
      </c>
      <c r="I117" s="216"/>
      <c r="J117" s="217">
        <f>ROUND(I117*H117,2)</f>
        <v>0</v>
      </c>
      <c r="K117" s="213" t="s">
        <v>21</v>
      </c>
      <c r="L117" s="69"/>
      <c r="M117" s="218" t="s">
        <v>21</v>
      </c>
      <c r="N117" s="219" t="s">
        <v>40</v>
      </c>
      <c r="O117" s="44"/>
      <c r="P117" s="220">
        <f>O117*H117</f>
        <v>0</v>
      </c>
      <c r="Q117" s="220">
        <v>9.0000000000000006E-05</v>
      </c>
      <c r="R117" s="220">
        <f>Q117*H117</f>
        <v>0.00117</v>
      </c>
      <c r="S117" s="220">
        <v>0</v>
      </c>
      <c r="T117" s="221">
        <f>S117*H117</f>
        <v>0</v>
      </c>
      <c r="AR117" s="21" t="s">
        <v>136</v>
      </c>
      <c r="AT117" s="21" t="s">
        <v>117</v>
      </c>
      <c r="AU117" s="21" t="s">
        <v>81</v>
      </c>
      <c r="AY117" s="21" t="s">
        <v>114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21" t="s">
        <v>74</v>
      </c>
      <c r="BK117" s="222">
        <f>ROUND(I117*H117,2)</f>
        <v>0</v>
      </c>
      <c r="BL117" s="21" t="s">
        <v>136</v>
      </c>
      <c r="BM117" s="21" t="s">
        <v>249</v>
      </c>
    </row>
    <row r="118" s="1" customFormat="1" ht="25.5" customHeight="1">
      <c r="B118" s="43"/>
      <c r="C118" s="211" t="s">
        <v>250</v>
      </c>
      <c r="D118" s="211" t="s">
        <v>117</v>
      </c>
      <c r="E118" s="212" t="s">
        <v>251</v>
      </c>
      <c r="F118" s="213" t="s">
        <v>252</v>
      </c>
      <c r="G118" s="214" t="s">
        <v>159</v>
      </c>
      <c r="H118" s="215">
        <v>9</v>
      </c>
      <c r="I118" s="216"/>
      <c r="J118" s="217">
        <f>ROUND(I118*H118,2)</f>
        <v>0</v>
      </c>
      <c r="K118" s="213" t="s">
        <v>21</v>
      </c>
      <c r="L118" s="69"/>
      <c r="M118" s="218" t="s">
        <v>21</v>
      </c>
      <c r="N118" s="219" t="s">
        <v>40</v>
      </c>
      <c r="O118" s="44"/>
      <c r="P118" s="220">
        <f>O118*H118</f>
        <v>0</v>
      </c>
      <c r="Q118" s="220">
        <v>9.0000000000000006E-05</v>
      </c>
      <c r="R118" s="220">
        <f>Q118*H118</f>
        <v>0.00081000000000000006</v>
      </c>
      <c r="S118" s="220">
        <v>0</v>
      </c>
      <c r="T118" s="221">
        <f>S118*H118</f>
        <v>0</v>
      </c>
      <c r="AR118" s="21" t="s">
        <v>136</v>
      </c>
      <c r="AT118" s="21" t="s">
        <v>117</v>
      </c>
      <c r="AU118" s="21" t="s">
        <v>81</v>
      </c>
      <c r="AY118" s="21" t="s">
        <v>114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21" t="s">
        <v>74</v>
      </c>
      <c r="BK118" s="222">
        <f>ROUND(I118*H118,2)</f>
        <v>0</v>
      </c>
      <c r="BL118" s="21" t="s">
        <v>136</v>
      </c>
      <c r="BM118" s="21" t="s">
        <v>253</v>
      </c>
    </row>
    <row r="119" s="1" customFormat="1" ht="25.5" customHeight="1">
      <c r="B119" s="43"/>
      <c r="C119" s="211" t="s">
        <v>254</v>
      </c>
      <c r="D119" s="211" t="s">
        <v>117</v>
      </c>
      <c r="E119" s="212" t="s">
        <v>255</v>
      </c>
      <c r="F119" s="213" t="s">
        <v>256</v>
      </c>
      <c r="G119" s="214" t="s">
        <v>159</v>
      </c>
      <c r="H119" s="215">
        <v>5</v>
      </c>
      <c r="I119" s="216"/>
      <c r="J119" s="217">
        <f>ROUND(I119*H119,2)</f>
        <v>0</v>
      </c>
      <c r="K119" s="213" t="s">
        <v>21</v>
      </c>
      <c r="L119" s="69"/>
      <c r="M119" s="218" t="s">
        <v>21</v>
      </c>
      <c r="N119" s="219" t="s">
        <v>40</v>
      </c>
      <c r="O119" s="44"/>
      <c r="P119" s="220">
        <f>O119*H119</f>
        <v>0</v>
      </c>
      <c r="Q119" s="220">
        <v>0.0019300000000000001</v>
      </c>
      <c r="R119" s="220">
        <f>Q119*H119</f>
        <v>0.0096500000000000006</v>
      </c>
      <c r="S119" s="220">
        <v>0</v>
      </c>
      <c r="T119" s="221">
        <f>S119*H119</f>
        <v>0</v>
      </c>
      <c r="AR119" s="21" t="s">
        <v>136</v>
      </c>
      <c r="AT119" s="21" t="s">
        <v>117</v>
      </c>
      <c r="AU119" s="21" t="s">
        <v>81</v>
      </c>
      <c r="AY119" s="21" t="s">
        <v>114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21" t="s">
        <v>74</v>
      </c>
      <c r="BK119" s="222">
        <f>ROUND(I119*H119,2)</f>
        <v>0</v>
      </c>
      <c r="BL119" s="21" t="s">
        <v>136</v>
      </c>
      <c r="BM119" s="21" t="s">
        <v>257</v>
      </c>
    </row>
    <row r="120" s="1" customFormat="1" ht="16.5" customHeight="1">
      <c r="B120" s="43"/>
      <c r="C120" s="211" t="s">
        <v>258</v>
      </c>
      <c r="D120" s="211" t="s">
        <v>117</v>
      </c>
      <c r="E120" s="212" t="s">
        <v>259</v>
      </c>
      <c r="F120" s="213" t="s">
        <v>260</v>
      </c>
      <c r="G120" s="214" t="s">
        <v>159</v>
      </c>
      <c r="H120" s="215">
        <v>4</v>
      </c>
      <c r="I120" s="216"/>
      <c r="J120" s="217">
        <f>ROUND(I120*H120,2)</f>
        <v>0</v>
      </c>
      <c r="K120" s="213" t="s">
        <v>21</v>
      </c>
      <c r="L120" s="69"/>
      <c r="M120" s="218" t="s">
        <v>21</v>
      </c>
      <c r="N120" s="219" t="s">
        <v>40</v>
      </c>
      <c r="O120" s="44"/>
      <c r="P120" s="220">
        <f>O120*H120</f>
        <v>0</v>
      </c>
      <c r="Q120" s="220">
        <v>0.00029</v>
      </c>
      <c r="R120" s="220">
        <f>Q120*H120</f>
        <v>0.00116</v>
      </c>
      <c r="S120" s="220">
        <v>0</v>
      </c>
      <c r="T120" s="221">
        <f>S120*H120</f>
        <v>0</v>
      </c>
      <c r="AR120" s="21" t="s">
        <v>136</v>
      </c>
      <c r="AT120" s="21" t="s">
        <v>117</v>
      </c>
      <c r="AU120" s="21" t="s">
        <v>81</v>
      </c>
      <c r="AY120" s="21" t="s">
        <v>114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21" t="s">
        <v>74</v>
      </c>
      <c r="BK120" s="222">
        <f>ROUND(I120*H120,2)</f>
        <v>0</v>
      </c>
      <c r="BL120" s="21" t="s">
        <v>136</v>
      </c>
      <c r="BM120" s="21" t="s">
        <v>261</v>
      </c>
    </row>
    <row r="121" s="1" customFormat="1" ht="16.5" customHeight="1">
      <c r="B121" s="43"/>
      <c r="C121" s="211" t="s">
        <v>262</v>
      </c>
      <c r="D121" s="211" t="s">
        <v>117</v>
      </c>
      <c r="E121" s="212" t="s">
        <v>263</v>
      </c>
      <c r="F121" s="213" t="s">
        <v>264</v>
      </c>
      <c r="G121" s="214" t="s">
        <v>159</v>
      </c>
      <c r="H121" s="215">
        <v>3</v>
      </c>
      <c r="I121" s="216"/>
      <c r="J121" s="217">
        <f>ROUND(I121*H121,2)</f>
        <v>0</v>
      </c>
      <c r="K121" s="213" t="s">
        <v>21</v>
      </c>
      <c r="L121" s="69"/>
      <c r="M121" s="218" t="s">
        <v>21</v>
      </c>
      <c r="N121" s="219" t="s">
        <v>40</v>
      </c>
      <c r="O121" s="44"/>
      <c r="P121" s="220">
        <f>O121*H121</f>
        <v>0</v>
      </c>
      <c r="Q121" s="220">
        <v>0.00029</v>
      </c>
      <c r="R121" s="220">
        <f>Q121*H121</f>
        <v>0.00087000000000000001</v>
      </c>
      <c r="S121" s="220">
        <v>0</v>
      </c>
      <c r="T121" s="221">
        <f>S121*H121</f>
        <v>0</v>
      </c>
      <c r="AR121" s="21" t="s">
        <v>136</v>
      </c>
      <c r="AT121" s="21" t="s">
        <v>117</v>
      </c>
      <c r="AU121" s="21" t="s">
        <v>81</v>
      </c>
      <c r="AY121" s="21" t="s">
        <v>114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21" t="s">
        <v>74</v>
      </c>
      <c r="BK121" s="222">
        <f>ROUND(I121*H121,2)</f>
        <v>0</v>
      </c>
      <c r="BL121" s="21" t="s">
        <v>136</v>
      </c>
      <c r="BM121" s="21" t="s">
        <v>265</v>
      </c>
    </row>
    <row r="122" s="1" customFormat="1" ht="25.5" customHeight="1">
      <c r="B122" s="43"/>
      <c r="C122" s="211" t="s">
        <v>266</v>
      </c>
      <c r="D122" s="211" t="s">
        <v>117</v>
      </c>
      <c r="E122" s="212" t="s">
        <v>267</v>
      </c>
      <c r="F122" s="213" t="s">
        <v>268</v>
      </c>
      <c r="G122" s="214" t="s">
        <v>159</v>
      </c>
      <c r="H122" s="215">
        <v>1</v>
      </c>
      <c r="I122" s="216"/>
      <c r="J122" s="217">
        <f>ROUND(I122*H122,2)</f>
        <v>0</v>
      </c>
      <c r="K122" s="213" t="s">
        <v>21</v>
      </c>
      <c r="L122" s="69"/>
      <c r="M122" s="218" t="s">
        <v>21</v>
      </c>
      <c r="N122" s="219" t="s">
        <v>40</v>
      </c>
      <c r="O122" s="44"/>
      <c r="P122" s="220">
        <f>O122*H122</f>
        <v>0</v>
      </c>
      <c r="Q122" s="220">
        <v>0.00051000000000000004</v>
      </c>
      <c r="R122" s="220">
        <f>Q122*H122</f>
        <v>0.00051000000000000004</v>
      </c>
      <c r="S122" s="220">
        <v>0</v>
      </c>
      <c r="T122" s="221">
        <f>S122*H122</f>
        <v>0</v>
      </c>
      <c r="AR122" s="21" t="s">
        <v>136</v>
      </c>
      <c r="AT122" s="21" t="s">
        <v>117</v>
      </c>
      <c r="AU122" s="21" t="s">
        <v>81</v>
      </c>
      <c r="AY122" s="21" t="s">
        <v>114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21" t="s">
        <v>74</v>
      </c>
      <c r="BK122" s="222">
        <f>ROUND(I122*H122,2)</f>
        <v>0</v>
      </c>
      <c r="BL122" s="21" t="s">
        <v>136</v>
      </c>
      <c r="BM122" s="21" t="s">
        <v>269</v>
      </c>
    </row>
    <row r="123" s="1" customFormat="1" ht="16.5" customHeight="1">
      <c r="B123" s="43"/>
      <c r="C123" s="211" t="s">
        <v>270</v>
      </c>
      <c r="D123" s="211" t="s">
        <v>117</v>
      </c>
      <c r="E123" s="212" t="s">
        <v>271</v>
      </c>
      <c r="F123" s="213" t="s">
        <v>272</v>
      </c>
      <c r="G123" s="214" t="s">
        <v>135</v>
      </c>
      <c r="H123" s="215">
        <v>452</v>
      </c>
      <c r="I123" s="216"/>
      <c r="J123" s="217">
        <f>ROUND(I123*H123,2)</f>
        <v>0</v>
      </c>
      <c r="K123" s="213" t="s">
        <v>21</v>
      </c>
      <c r="L123" s="69"/>
      <c r="M123" s="218" t="s">
        <v>21</v>
      </c>
      <c r="N123" s="219" t="s">
        <v>40</v>
      </c>
      <c r="O123" s="44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21" t="s">
        <v>136</v>
      </c>
      <c r="AT123" s="21" t="s">
        <v>117</v>
      </c>
      <c r="AU123" s="21" t="s">
        <v>81</v>
      </c>
      <c r="AY123" s="21" t="s">
        <v>114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21" t="s">
        <v>74</v>
      </c>
      <c r="BK123" s="222">
        <f>ROUND(I123*H123,2)</f>
        <v>0</v>
      </c>
      <c r="BL123" s="21" t="s">
        <v>136</v>
      </c>
      <c r="BM123" s="21" t="s">
        <v>273</v>
      </c>
    </row>
    <row r="124" s="11" customFormat="1">
      <c r="B124" s="236"/>
      <c r="C124" s="237"/>
      <c r="D124" s="233" t="s">
        <v>274</v>
      </c>
      <c r="E124" s="238" t="s">
        <v>21</v>
      </c>
      <c r="F124" s="239" t="s">
        <v>275</v>
      </c>
      <c r="G124" s="237"/>
      <c r="H124" s="240">
        <v>452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AT124" s="246" t="s">
        <v>274</v>
      </c>
      <c r="AU124" s="246" t="s">
        <v>81</v>
      </c>
      <c r="AV124" s="11" t="s">
        <v>81</v>
      </c>
      <c r="AW124" s="11" t="s">
        <v>33</v>
      </c>
      <c r="AX124" s="11" t="s">
        <v>74</v>
      </c>
      <c r="AY124" s="246" t="s">
        <v>114</v>
      </c>
    </row>
    <row r="125" s="1" customFormat="1" ht="16.5" customHeight="1">
      <c r="B125" s="43"/>
      <c r="C125" s="211" t="s">
        <v>276</v>
      </c>
      <c r="D125" s="211" t="s">
        <v>117</v>
      </c>
      <c r="E125" s="212" t="s">
        <v>277</v>
      </c>
      <c r="F125" s="213" t="s">
        <v>278</v>
      </c>
      <c r="G125" s="214" t="s">
        <v>135</v>
      </c>
      <c r="H125" s="215">
        <v>39</v>
      </c>
      <c r="I125" s="216"/>
      <c r="J125" s="217">
        <f>ROUND(I125*H125,2)</f>
        <v>0</v>
      </c>
      <c r="K125" s="213" t="s">
        <v>21</v>
      </c>
      <c r="L125" s="69"/>
      <c r="M125" s="218" t="s">
        <v>21</v>
      </c>
      <c r="N125" s="219" t="s">
        <v>40</v>
      </c>
      <c r="O125" s="44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AR125" s="21" t="s">
        <v>136</v>
      </c>
      <c r="AT125" s="21" t="s">
        <v>117</v>
      </c>
      <c r="AU125" s="21" t="s">
        <v>81</v>
      </c>
      <c r="AY125" s="21" t="s">
        <v>114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21" t="s">
        <v>74</v>
      </c>
      <c r="BK125" s="222">
        <f>ROUND(I125*H125,2)</f>
        <v>0</v>
      </c>
      <c r="BL125" s="21" t="s">
        <v>136</v>
      </c>
      <c r="BM125" s="21" t="s">
        <v>279</v>
      </c>
    </row>
    <row r="126" s="11" customFormat="1">
      <c r="B126" s="236"/>
      <c r="C126" s="237"/>
      <c r="D126" s="233" t="s">
        <v>274</v>
      </c>
      <c r="E126" s="238" t="s">
        <v>21</v>
      </c>
      <c r="F126" s="239" t="s">
        <v>280</v>
      </c>
      <c r="G126" s="237"/>
      <c r="H126" s="240">
        <v>39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AT126" s="246" t="s">
        <v>274</v>
      </c>
      <c r="AU126" s="246" t="s">
        <v>81</v>
      </c>
      <c r="AV126" s="11" t="s">
        <v>81</v>
      </c>
      <c r="AW126" s="11" t="s">
        <v>33</v>
      </c>
      <c r="AX126" s="11" t="s">
        <v>74</v>
      </c>
      <c r="AY126" s="246" t="s">
        <v>114</v>
      </c>
    </row>
    <row r="127" s="1" customFormat="1" ht="16.5" customHeight="1">
      <c r="B127" s="43"/>
      <c r="C127" s="211" t="s">
        <v>281</v>
      </c>
      <c r="D127" s="211" t="s">
        <v>117</v>
      </c>
      <c r="E127" s="212" t="s">
        <v>282</v>
      </c>
      <c r="F127" s="213" t="s">
        <v>283</v>
      </c>
      <c r="G127" s="214" t="s">
        <v>164</v>
      </c>
      <c r="H127" s="215">
        <v>0.28499999999999998</v>
      </c>
      <c r="I127" s="216"/>
      <c r="J127" s="217">
        <f>ROUND(I127*H127,2)</f>
        <v>0</v>
      </c>
      <c r="K127" s="213" t="s">
        <v>21</v>
      </c>
      <c r="L127" s="69"/>
      <c r="M127" s="218" t="s">
        <v>21</v>
      </c>
      <c r="N127" s="219" t="s">
        <v>40</v>
      </c>
      <c r="O127" s="44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21" t="s">
        <v>136</v>
      </c>
      <c r="AT127" s="21" t="s">
        <v>117</v>
      </c>
      <c r="AU127" s="21" t="s">
        <v>81</v>
      </c>
      <c r="AY127" s="21" t="s">
        <v>114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21" t="s">
        <v>74</v>
      </c>
      <c r="BK127" s="222">
        <f>ROUND(I127*H127,2)</f>
        <v>0</v>
      </c>
      <c r="BL127" s="21" t="s">
        <v>136</v>
      </c>
      <c r="BM127" s="21" t="s">
        <v>284</v>
      </c>
    </row>
    <row r="128" s="10" customFormat="1" ht="29.88" customHeight="1">
      <c r="B128" s="195"/>
      <c r="C128" s="196"/>
      <c r="D128" s="197" t="s">
        <v>68</v>
      </c>
      <c r="E128" s="209" t="s">
        <v>285</v>
      </c>
      <c r="F128" s="209" t="s">
        <v>286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SUM(P129:P159)</f>
        <v>0</v>
      </c>
      <c r="Q128" s="203"/>
      <c r="R128" s="204">
        <f>SUM(R129:R159)</f>
        <v>0.64432000000000011</v>
      </c>
      <c r="S128" s="203"/>
      <c r="T128" s="205">
        <f>SUM(T129:T159)</f>
        <v>0</v>
      </c>
      <c r="AR128" s="206" t="s">
        <v>81</v>
      </c>
      <c r="AT128" s="207" t="s">
        <v>68</v>
      </c>
      <c r="AU128" s="207" t="s">
        <v>74</v>
      </c>
      <c r="AY128" s="206" t="s">
        <v>114</v>
      </c>
      <c r="BK128" s="208">
        <f>SUM(BK129:BK159)</f>
        <v>0</v>
      </c>
    </row>
    <row r="129" s="1" customFormat="1" ht="16.5" customHeight="1">
      <c r="B129" s="43"/>
      <c r="C129" s="211" t="s">
        <v>287</v>
      </c>
      <c r="D129" s="211" t="s">
        <v>117</v>
      </c>
      <c r="E129" s="212" t="s">
        <v>288</v>
      </c>
      <c r="F129" s="213" t="s">
        <v>289</v>
      </c>
      <c r="G129" s="214" t="s">
        <v>135</v>
      </c>
      <c r="H129" s="215">
        <v>6</v>
      </c>
      <c r="I129" s="216"/>
      <c r="J129" s="217">
        <f>ROUND(I129*H129,2)</f>
        <v>0</v>
      </c>
      <c r="K129" s="213" t="s">
        <v>21</v>
      </c>
      <c r="L129" s="69"/>
      <c r="M129" s="218" t="s">
        <v>21</v>
      </c>
      <c r="N129" s="219" t="s">
        <v>40</v>
      </c>
      <c r="O129" s="44"/>
      <c r="P129" s="220">
        <f>O129*H129</f>
        <v>0</v>
      </c>
      <c r="Q129" s="220">
        <v>0.0030400000000000002</v>
      </c>
      <c r="R129" s="220">
        <f>Q129*H129</f>
        <v>0.018239999999999999</v>
      </c>
      <c r="S129" s="220">
        <v>0</v>
      </c>
      <c r="T129" s="221">
        <f>S129*H129</f>
        <v>0</v>
      </c>
      <c r="AR129" s="21" t="s">
        <v>136</v>
      </c>
      <c r="AT129" s="21" t="s">
        <v>117</v>
      </c>
      <c r="AU129" s="21" t="s">
        <v>81</v>
      </c>
      <c r="AY129" s="21" t="s">
        <v>114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21" t="s">
        <v>74</v>
      </c>
      <c r="BK129" s="222">
        <f>ROUND(I129*H129,2)</f>
        <v>0</v>
      </c>
      <c r="BL129" s="21" t="s">
        <v>136</v>
      </c>
      <c r="BM129" s="21" t="s">
        <v>290</v>
      </c>
    </row>
    <row r="130" s="1" customFormat="1" ht="16.5" customHeight="1">
      <c r="B130" s="43"/>
      <c r="C130" s="211" t="s">
        <v>291</v>
      </c>
      <c r="D130" s="211" t="s">
        <v>117</v>
      </c>
      <c r="E130" s="212" t="s">
        <v>292</v>
      </c>
      <c r="F130" s="213" t="s">
        <v>293</v>
      </c>
      <c r="G130" s="214" t="s">
        <v>135</v>
      </c>
      <c r="H130" s="215">
        <v>16</v>
      </c>
      <c r="I130" s="216"/>
      <c r="J130" s="217">
        <f>ROUND(I130*H130,2)</f>
        <v>0</v>
      </c>
      <c r="K130" s="213" t="s">
        <v>21</v>
      </c>
      <c r="L130" s="69"/>
      <c r="M130" s="218" t="s">
        <v>21</v>
      </c>
      <c r="N130" s="219" t="s">
        <v>40</v>
      </c>
      <c r="O130" s="44"/>
      <c r="P130" s="220">
        <f>O130*H130</f>
        <v>0</v>
      </c>
      <c r="Q130" s="220">
        <v>0.0045100000000000001</v>
      </c>
      <c r="R130" s="220">
        <f>Q130*H130</f>
        <v>0.072160000000000002</v>
      </c>
      <c r="S130" s="220">
        <v>0</v>
      </c>
      <c r="T130" s="221">
        <f>S130*H130</f>
        <v>0</v>
      </c>
      <c r="AR130" s="21" t="s">
        <v>136</v>
      </c>
      <c r="AT130" s="21" t="s">
        <v>117</v>
      </c>
      <c r="AU130" s="21" t="s">
        <v>81</v>
      </c>
      <c r="AY130" s="21" t="s">
        <v>114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21" t="s">
        <v>74</v>
      </c>
      <c r="BK130" s="222">
        <f>ROUND(I130*H130,2)</f>
        <v>0</v>
      </c>
      <c r="BL130" s="21" t="s">
        <v>136</v>
      </c>
      <c r="BM130" s="21" t="s">
        <v>294</v>
      </c>
    </row>
    <row r="131" s="1" customFormat="1" ht="16.5" customHeight="1">
      <c r="B131" s="43"/>
      <c r="C131" s="211" t="s">
        <v>295</v>
      </c>
      <c r="D131" s="211" t="s">
        <v>117</v>
      </c>
      <c r="E131" s="212" t="s">
        <v>296</v>
      </c>
      <c r="F131" s="213" t="s">
        <v>297</v>
      </c>
      <c r="G131" s="214" t="s">
        <v>135</v>
      </c>
      <c r="H131" s="215">
        <v>148</v>
      </c>
      <c r="I131" s="216"/>
      <c r="J131" s="217">
        <f>ROUND(I131*H131,2)</f>
        <v>0</v>
      </c>
      <c r="K131" s="213" t="s">
        <v>21</v>
      </c>
      <c r="L131" s="69"/>
      <c r="M131" s="218" t="s">
        <v>21</v>
      </c>
      <c r="N131" s="219" t="s">
        <v>40</v>
      </c>
      <c r="O131" s="44"/>
      <c r="P131" s="220">
        <f>O131*H131</f>
        <v>0</v>
      </c>
      <c r="Q131" s="220">
        <v>0.00077999999999999999</v>
      </c>
      <c r="R131" s="220">
        <f>Q131*H131</f>
        <v>0.11544</v>
      </c>
      <c r="S131" s="220">
        <v>0</v>
      </c>
      <c r="T131" s="221">
        <f>S131*H131</f>
        <v>0</v>
      </c>
      <c r="AR131" s="21" t="s">
        <v>136</v>
      </c>
      <c r="AT131" s="21" t="s">
        <v>117</v>
      </c>
      <c r="AU131" s="21" t="s">
        <v>81</v>
      </c>
      <c r="AY131" s="21" t="s">
        <v>114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21" t="s">
        <v>74</v>
      </c>
      <c r="BK131" s="222">
        <f>ROUND(I131*H131,2)</f>
        <v>0</v>
      </c>
      <c r="BL131" s="21" t="s">
        <v>136</v>
      </c>
      <c r="BM131" s="21" t="s">
        <v>298</v>
      </c>
    </row>
    <row r="132" s="1" customFormat="1" ht="16.5" customHeight="1">
      <c r="B132" s="43"/>
      <c r="C132" s="211" t="s">
        <v>299</v>
      </c>
      <c r="D132" s="211" t="s">
        <v>117</v>
      </c>
      <c r="E132" s="212" t="s">
        <v>300</v>
      </c>
      <c r="F132" s="213" t="s">
        <v>301</v>
      </c>
      <c r="G132" s="214" t="s">
        <v>135</v>
      </c>
      <c r="H132" s="215">
        <v>192</v>
      </c>
      <c r="I132" s="216"/>
      <c r="J132" s="217">
        <f>ROUND(I132*H132,2)</f>
        <v>0</v>
      </c>
      <c r="K132" s="213" t="s">
        <v>21</v>
      </c>
      <c r="L132" s="69"/>
      <c r="M132" s="218" t="s">
        <v>21</v>
      </c>
      <c r="N132" s="219" t="s">
        <v>40</v>
      </c>
      <c r="O132" s="44"/>
      <c r="P132" s="220">
        <f>O132*H132</f>
        <v>0</v>
      </c>
      <c r="Q132" s="220">
        <v>0.00096000000000000002</v>
      </c>
      <c r="R132" s="220">
        <f>Q132*H132</f>
        <v>0.18432000000000001</v>
      </c>
      <c r="S132" s="220">
        <v>0</v>
      </c>
      <c r="T132" s="221">
        <f>S132*H132</f>
        <v>0</v>
      </c>
      <c r="AR132" s="21" t="s">
        <v>136</v>
      </c>
      <c r="AT132" s="21" t="s">
        <v>117</v>
      </c>
      <c r="AU132" s="21" t="s">
        <v>81</v>
      </c>
      <c r="AY132" s="21" t="s">
        <v>114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21" t="s">
        <v>74</v>
      </c>
      <c r="BK132" s="222">
        <f>ROUND(I132*H132,2)</f>
        <v>0</v>
      </c>
      <c r="BL132" s="21" t="s">
        <v>136</v>
      </c>
      <c r="BM132" s="21" t="s">
        <v>302</v>
      </c>
    </row>
    <row r="133" s="1" customFormat="1" ht="16.5" customHeight="1">
      <c r="B133" s="43"/>
      <c r="C133" s="211" t="s">
        <v>303</v>
      </c>
      <c r="D133" s="211" t="s">
        <v>117</v>
      </c>
      <c r="E133" s="212" t="s">
        <v>304</v>
      </c>
      <c r="F133" s="213" t="s">
        <v>305</v>
      </c>
      <c r="G133" s="214" t="s">
        <v>135</v>
      </c>
      <c r="H133" s="215">
        <v>29</v>
      </c>
      <c r="I133" s="216"/>
      <c r="J133" s="217">
        <f>ROUND(I133*H133,2)</f>
        <v>0</v>
      </c>
      <c r="K133" s="213" t="s">
        <v>21</v>
      </c>
      <c r="L133" s="69"/>
      <c r="M133" s="218" t="s">
        <v>21</v>
      </c>
      <c r="N133" s="219" t="s">
        <v>40</v>
      </c>
      <c r="O133" s="44"/>
      <c r="P133" s="220">
        <f>O133*H133</f>
        <v>0</v>
      </c>
      <c r="Q133" s="220">
        <v>0.00125</v>
      </c>
      <c r="R133" s="220">
        <f>Q133*H133</f>
        <v>0.036249999999999998</v>
      </c>
      <c r="S133" s="220">
        <v>0</v>
      </c>
      <c r="T133" s="221">
        <f>S133*H133</f>
        <v>0</v>
      </c>
      <c r="AR133" s="21" t="s">
        <v>136</v>
      </c>
      <c r="AT133" s="21" t="s">
        <v>117</v>
      </c>
      <c r="AU133" s="21" t="s">
        <v>81</v>
      </c>
      <c r="AY133" s="21" t="s">
        <v>114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21" t="s">
        <v>74</v>
      </c>
      <c r="BK133" s="222">
        <f>ROUND(I133*H133,2)</f>
        <v>0</v>
      </c>
      <c r="BL133" s="21" t="s">
        <v>136</v>
      </c>
      <c r="BM133" s="21" t="s">
        <v>306</v>
      </c>
    </row>
    <row r="134" s="1" customFormat="1" ht="16.5" customHeight="1">
      <c r="B134" s="43"/>
      <c r="C134" s="211" t="s">
        <v>307</v>
      </c>
      <c r="D134" s="211" t="s">
        <v>117</v>
      </c>
      <c r="E134" s="212" t="s">
        <v>308</v>
      </c>
      <c r="F134" s="213" t="s">
        <v>309</v>
      </c>
      <c r="G134" s="214" t="s">
        <v>135</v>
      </c>
      <c r="H134" s="215">
        <v>15</v>
      </c>
      <c r="I134" s="216"/>
      <c r="J134" s="217">
        <f>ROUND(I134*H134,2)</f>
        <v>0</v>
      </c>
      <c r="K134" s="213" t="s">
        <v>21</v>
      </c>
      <c r="L134" s="69"/>
      <c r="M134" s="218" t="s">
        <v>21</v>
      </c>
      <c r="N134" s="219" t="s">
        <v>40</v>
      </c>
      <c r="O134" s="44"/>
      <c r="P134" s="220">
        <f>O134*H134</f>
        <v>0</v>
      </c>
      <c r="Q134" s="220">
        <v>0.0025600000000000002</v>
      </c>
      <c r="R134" s="220">
        <f>Q134*H134</f>
        <v>0.038400000000000004</v>
      </c>
      <c r="S134" s="220">
        <v>0</v>
      </c>
      <c r="T134" s="221">
        <f>S134*H134</f>
        <v>0</v>
      </c>
      <c r="AR134" s="21" t="s">
        <v>136</v>
      </c>
      <c r="AT134" s="21" t="s">
        <v>117</v>
      </c>
      <c r="AU134" s="21" t="s">
        <v>81</v>
      </c>
      <c r="AY134" s="21" t="s">
        <v>114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21" t="s">
        <v>74</v>
      </c>
      <c r="BK134" s="222">
        <f>ROUND(I134*H134,2)</f>
        <v>0</v>
      </c>
      <c r="BL134" s="21" t="s">
        <v>136</v>
      </c>
      <c r="BM134" s="21" t="s">
        <v>310</v>
      </c>
    </row>
    <row r="135" s="1" customFormat="1" ht="16.5" customHeight="1">
      <c r="B135" s="43"/>
      <c r="C135" s="211" t="s">
        <v>311</v>
      </c>
      <c r="D135" s="211" t="s">
        <v>117</v>
      </c>
      <c r="E135" s="212" t="s">
        <v>312</v>
      </c>
      <c r="F135" s="213" t="s">
        <v>313</v>
      </c>
      <c r="G135" s="214" t="s">
        <v>159</v>
      </c>
      <c r="H135" s="215">
        <v>29</v>
      </c>
      <c r="I135" s="216"/>
      <c r="J135" s="217">
        <f>ROUND(I135*H135,2)</f>
        <v>0</v>
      </c>
      <c r="K135" s="213" t="s">
        <v>21</v>
      </c>
      <c r="L135" s="69"/>
      <c r="M135" s="218" t="s">
        <v>21</v>
      </c>
      <c r="N135" s="219" t="s">
        <v>40</v>
      </c>
      <c r="O135" s="44"/>
      <c r="P135" s="220">
        <f>O135*H135</f>
        <v>0</v>
      </c>
      <c r="Q135" s="220">
        <v>0.00017000000000000001</v>
      </c>
      <c r="R135" s="220">
        <f>Q135*H135</f>
        <v>0.0049300000000000004</v>
      </c>
      <c r="S135" s="220">
        <v>0</v>
      </c>
      <c r="T135" s="221">
        <f>S135*H135</f>
        <v>0</v>
      </c>
      <c r="AR135" s="21" t="s">
        <v>136</v>
      </c>
      <c r="AT135" s="21" t="s">
        <v>117</v>
      </c>
      <c r="AU135" s="21" t="s">
        <v>81</v>
      </c>
      <c r="AY135" s="21" t="s">
        <v>114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21" t="s">
        <v>74</v>
      </c>
      <c r="BK135" s="222">
        <f>ROUND(I135*H135,2)</f>
        <v>0</v>
      </c>
      <c r="BL135" s="21" t="s">
        <v>136</v>
      </c>
      <c r="BM135" s="21" t="s">
        <v>314</v>
      </c>
    </row>
    <row r="136" s="1" customFormat="1" ht="16.5" customHeight="1">
      <c r="B136" s="43"/>
      <c r="C136" s="211" t="s">
        <v>315</v>
      </c>
      <c r="D136" s="211" t="s">
        <v>117</v>
      </c>
      <c r="E136" s="212" t="s">
        <v>316</v>
      </c>
      <c r="F136" s="213" t="s">
        <v>317</v>
      </c>
      <c r="G136" s="214" t="s">
        <v>318</v>
      </c>
      <c r="H136" s="215">
        <v>29</v>
      </c>
      <c r="I136" s="216"/>
      <c r="J136" s="217">
        <f>ROUND(I136*H136,2)</f>
        <v>0</v>
      </c>
      <c r="K136" s="213" t="s">
        <v>21</v>
      </c>
      <c r="L136" s="69"/>
      <c r="M136" s="218" t="s">
        <v>21</v>
      </c>
      <c r="N136" s="219" t="s">
        <v>40</v>
      </c>
      <c r="O136" s="44"/>
      <c r="P136" s="220">
        <f>O136*H136</f>
        <v>0</v>
      </c>
      <c r="Q136" s="220">
        <v>0.00021000000000000001</v>
      </c>
      <c r="R136" s="220">
        <f>Q136*H136</f>
        <v>0.0060899999999999999</v>
      </c>
      <c r="S136" s="220">
        <v>0</v>
      </c>
      <c r="T136" s="221">
        <f>S136*H136</f>
        <v>0</v>
      </c>
      <c r="AR136" s="21" t="s">
        <v>136</v>
      </c>
      <c r="AT136" s="21" t="s">
        <v>117</v>
      </c>
      <c r="AU136" s="21" t="s">
        <v>81</v>
      </c>
      <c r="AY136" s="21" t="s">
        <v>114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21" t="s">
        <v>74</v>
      </c>
      <c r="BK136" s="222">
        <f>ROUND(I136*H136,2)</f>
        <v>0</v>
      </c>
      <c r="BL136" s="21" t="s">
        <v>136</v>
      </c>
      <c r="BM136" s="21" t="s">
        <v>319</v>
      </c>
    </row>
    <row r="137" s="1" customFormat="1" ht="16.5" customHeight="1">
      <c r="B137" s="43"/>
      <c r="C137" s="211" t="s">
        <v>320</v>
      </c>
      <c r="D137" s="211" t="s">
        <v>117</v>
      </c>
      <c r="E137" s="212" t="s">
        <v>321</v>
      </c>
      <c r="F137" s="213" t="s">
        <v>322</v>
      </c>
      <c r="G137" s="214" t="s">
        <v>159</v>
      </c>
      <c r="H137" s="215">
        <v>1</v>
      </c>
      <c r="I137" s="216"/>
      <c r="J137" s="217">
        <f>ROUND(I137*H137,2)</f>
        <v>0</v>
      </c>
      <c r="K137" s="213" t="s">
        <v>21</v>
      </c>
      <c r="L137" s="69"/>
      <c r="M137" s="218" t="s">
        <v>21</v>
      </c>
      <c r="N137" s="219" t="s">
        <v>40</v>
      </c>
      <c r="O137" s="44"/>
      <c r="P137" s="220">
        <f>O137*H137</f>
        <v>0</v>
      </c>
      <c r="Q137" s="220">
        <v>0.00022000000000000001</v>
      </c>
      <c r="R137" s="220">
        <f>Q137*H137</f>
        <v>0.00022000000000000001</v>
      </c>
      <c r="S137" s="220">
        <v>0</v>
      </c>
      <c r="T137" s="221">
        <f>S137*H137</f>
        <v>0</v>
      </c>
      <c r="AR137" s="21" t="s">
        <v>136</v>
      </c>
      <c r="AT137" s="21" t="s">
        <v>117</v>
      </c>
      <c r="AU137" s="21" t="s">
        <v>81</v>
      </c>
      <c r="AY137" s="21" t="s">
        <v>114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21" t="s">
        <v>74</v>
      </c>
      <c r="BK137" s="222">
        <f>ROUND(I137*H137,2)</f>
        <v>0</v>
      </c>
      <c r="BL137" s="21" t="s">
        <v>136</v>
      </c>
      <c r="BM137" s="21" t="s">
        <v>323</v>
      </c>
    </row>
    <row r="138" s="1" customFormat="1" ht="16.5" customHeight="1">
      <c r="B138" s="43"/>
      <c r="C138" s="211" t="s">
        <v>324</v>
      </c>
      <c r="D138" s="211" t="s">
        <v>117</v>
      </c>
      <c r="E138" s="212" t="s">
        <v>325</v>
      </c>
      <c r="F138" s="213" t="s">
        <v>326</v>
      </c>
      <c r="G138" s="214" t="s">
        <v>318</v>
      </c>
      <c r="H138" s="215">
        <v>12</v>
      </c>
      <c r="I138" s="216"/>
      <c r="J138" s="217">
        <f>ROUND(I138*H138,2)</f>
        <v>0</v>
      </c>
      <c r="K138" s="213" t="s">
        <v>21</v>
      </c>
      <c r="L138" s="69"/>
      <c r="M138" s="218" t="s">
        <v>21</v>
      </c>
      <c r="N138" s="219" t="s">
        <v>40</v>
      </c>
      <c r="O138" s="44"/>
      <c r="P138" s="220">
        <f>O138*H138</f>
        <v>0</v>
      </c>
      <c r="Q138" s="220">
        <v>2.0000000000000002E-05</v>
      </c>
      <c r="R138" s="220">
        <f>Q138*H138</f>
        <v>0.00024000000000000003</v>
      </c>
      <c r="S138" s="220">
        <v>0</v>
      </c>
      <c r="T138" s="221">
        <f>S138*H138</f>
        <v>0</v>
      </c>
      <c r="AR138" s="21" t="s">
        <v>136</v>
      </c>
      <c r="AT138" s="21" t="s">
        <v>117</v>
      </c>
      <c r="AU138" s="21" t="s">
        <v>81</v>
      </c>
      <c r="AY138" s="21" t="s">
        <v>114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21" t="s">
        <v>74</v>
      </c>
      <c r="BK138" s="222">
        <f>ROUND(I138*H138,2)</f>
        <v>0</v>
      </c>
      <c r="BL138" s="21" t="s">
        <v>136</v>
      </c>
      <c r="BM138" s="21" t="s">
        <v>327</v>
      </c>
    </row>
    <row r="139" s="1" customFormat="1" ht="16.5" customHeight="1">
      <c r="B139" s="43"/>
      <c r="C139" s="223" t="s">
        <v>328</v>
      </c>
      <c r="D139" s="223" t="s">
        <v>139</v>
      </c>
      <c r="E139" s="224" t="s">
        <v>329</v>
      </c>
      <c r="F139" s="225" t="s">
        <v>330</v>
      </c>
      <c r="G139" s="226" t="s">
        <v>159</v>
      </c>
      <c r="H139" s="227">
        <v>1</v>
      </c>
      <c r="I139" s="228"/>
      <c r="J139" s="229">
        <f>ROUND(I139*H139,2)</f>
        <v>0</v>
      </c>
      <c r="K139" s="225" t="s">
        <v>21</v>
      </c>
      <c r="L139" s="230"/>
      <c r="M139" s="231" t="s">
        <v>21</v>
      </c>
      <c r="N139" s="232" t="s">
        <v>40</v>
      </c>
      <c r="O139" s="44"/>
      <c r="P139" s="220">
        <f>O139*H139</f>
        <v>0</v>
      </c>
      <c r="Q139" s="220">
        <v>0.00050000000000000001</v>
      </c>
      <c r="R139" s="220">
        <f>Q139*H139</f>
        <v>0.00050000000000000001</v>
      </c>
      <c r="S139" s="220">
        <v>0</v>
      </c>
      <c r="T139" s="221">
        <f>S139*H139</f>
        <v>0</v>
      </c>
      <c r="AR139" s="21" t="s">
        <v>142</v>
      </c>
      <c r="AT139" s="21" t="s">
        <v>139</v>
      </c>
      <c r="AU139" s="21" t="s">
        <v>81</v>
      </c>
      <c r="AY139" s="21" t="s">
        <v>114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21" t="s">
        <v>74</v>
      </c>
      <c r="BK139" s="222">
        <f>ROUND(I139*H139,2)</f>
        <v>0</v>
      </c>
      <c r="BL139" s="21" t="s">
        <v>136</v>
      </c>
      <c r="BM139" s="21" t="s">
        <v>331</v>
      </c>
    </row>
    <row r="140" s="1" customFormat="1">
      <c r="B140" s="43"/>
      <c r="C140" s="71"/>
      <c r="D140" s="233" t="s">
        <v>183</v>
      </c>
      <c r="E140" s="71"/>
      <c r="F140" s="234" t="s">
        <v>332</v>
      </c>
      <c r="G140" s="71"/>
      <c r="H140" s="71"/>
      <c r="I140" s="182"/>
      <c r="J140" s="71"/>
      <c r="K140" s="71"/>
      <c r="L140" s="69"/>
      <c r="M140" s="235"/>
      <c r="N140" s="44"/>
      <c r="O140" s="44"/>
      <c r="P140" s="44"/>
      <c r="Q140" s="44"/>
      <c r="R140" s="44"/>
      <c r="S140" s="44"/>
      <c r="T140" s="92"/>
      <c r="AT140" s="21" t="s">
        <v>183</v>
      </c>
      <c r="AU140" s="21" t="s">
        <v>81</v>
      </c>
    </row>
    <row r="141" s="1" customFormat="1" ht="16.5" customHeight="1">
      <c r="B141" s="43"/>
      <c r="C141" s="223" t="s">
        <v>333</v>
      </c>
      <c r="D141" s="223" t="s">
        <v>139</v>
      </c>
      <c r="E141" s="224" t="s">
        <v>334</v>
      </c>
      <c r="F141" s="225" t="s">
        <v>335</v>
      </c>
      <c r="G141" s="226" t="s">
        <v>159</v>
      </c>
      <c r="H141" s="227">
        <v>6</v>
      </c>
      <c r="I141" s="228"/>
      <c r="J141" s="229">
        <f>ROUND(I141*H141,2)</f>
        <v>0</v>
      </c>
      <c r="K141" s="225" t="s">
        <v>21</v>
      </c>
      <c r="L141" s="230"/>
      <c r="M141" s="231" t="s">
        <v>21</v>
      </c>
      <c r="N141" s="232" t="s">
        <v>40</v>
      </c>
      <c r="O141" s="44"/>
      <c r="P141" s="220">
        <f>O141*H141</f>
        <v>0</v>
      </c>
      <c r="Q141" s="220">
        <v>0.00014999999999999999</v>
      </c>
      <c r="R141" s="220">
        <f>Q141*H141</f>
        <v>0.00089999999999999998</v>
      </c>
      <c r="S141" s="220">
        <v>0</v>
      </c>
      <c r="T141" s="221">
        <f>S141*H141</f>
        <v>0</v>
      </c>
      <c r="AR141" s="21" t="s">
        <v>142</v>
      </c>
      <c r="AT141" s="21" t="s">
        <v>139</v>
      </c>
      <c r="AU141" s="21" t="s">
        <v>81</v>
      </c>
      <c r="AY141" s="21" t="s">
        <v>114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21" t="s">
        <v>74</v>
      </c>
      <c r="BK141" s="222">
        <f>ROUND(I141*H141,2)</f>
        <v>0</v>
      </c>
      <c r="BL141" s="21" t="s">
        <v>136</v>
      </c>
      <c r="BM141" s="21" t="s">
        <v>336</v>
      </c>
    </row>
    <row r="142" s="1" customFormat="1" ht="16.5" customHeight="1">
      <c r="B142" s="43"/>
      <c r="C142" s="211" t="s">
        <v>337</v>
      </c>
      <c r="D142" s="211" t="s">
        <v>117</v>
      </c>
      <c r="E142" s="212" t="s">
        <v>338</v>
      </c>
      <c r="F142" s="213" t="s">
        <v>339</v>
      </c>
      <c r="G142" s="214" t="s">
        <v>159</v>
      </c>
      <c r="H142" s="215">
        <v>1</v>
      </c>
      <c r="I142" s="216"/>
      <c r="J142" s="217">
        <f>ROUND(I142*H142,2)</f>
        <v>0</v>
      </c>
      <c r="K142" s="213" t="s">
        <v>21</v>
      </c>
      <c r="L142" s="69"/>
      <c r="M142" s="218" t="s">
        <v>21</v>
      </c>
      <c r="N142" s="219" t="s">
        <v>40</v>
      </c>
      <c r="O142" s="44"/>
      <c r="P142" s="220">
        <f>O142*H142</f>
        <v>0</v>
      </c>
      <c r="Q142" s="220">
        <v>0.00036000000000000002</v>
      </c>
      <c r="R142" s="220">
        <f>Q142*H142</f>
        <v>0.00036000000000000002</v>
      </c>
      <c r="S142" s="220">
        <v>0</v>
      </c>
      <c r="T142" s="221">
        <f>S142*H142</f>
        <v>0</v>
      </c>
      <c r="AR142" s="21" t="s">
        <v>136</v>
      </c>
      <c r="AT142" s="21" t="s">
        <v>117</v>
      </c>
      <c r="AU142" s="21" t="s">
        <v>81</v>
      </c>
      <c r="AY142" s="21" t="s">
        <v>114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21" t="s">
        <v>74</v>
      </c>
      <c r="BK142" s="222">
        <f>ROUND(I142*H142,2)</f>
        <v>0</v>
      </c>
      <c r="BL142" s="21" t="s">
        <v>136</v>
      </c>
      <c r="BM142" s="21" t="s">
        <v>340</v>
      </c>
    </row>
    <row r="143" s="1" customFormat="1" ht="16.5" customHeight="1">
      <c r="B143" s="43"/>
      <c r="C143" s="211" t="s">
        <v>341</v>
      </c>
      <c r="D143" s="211" t="s">
        <v>117</v>
      </c>
      <c r="E143" s="212" t="s">
        <v>342</v>
      </c>
      <c r="F143" s="213" t="s">
        <v>343</v>
      </c>
      <c r="G143" s="214" t="s">
        <v>159</v>
      </c>
      <c r="H143" s="215">
        <v>1</v>
      </c>
      <c r="I143" s="216"/>
      <c r="J143" s="217">
        <f>ROUND(I143*H143,2)</f>
        <v>0</v>
      </c>
      <c r="K143" s="213" t="s">
        <v>21</v>
      </c>
      <c r="L143" s="69"/>
      <c r="M143" s="218" t="s">
        <v>21</v>
      </c>
      <c r="N143" s="219" t="s">
        <v>40</v>
      </c>
      <c r="O143" s="44"/>
      <c r="P143" s="220">
        <f>O143*H143</f>
        <v>0</v>
      </c>
      <c r="Q143" s="220">
        <v>0.00050000000000000001</v>
      </c>
      <c r="R143" s="220">
        <f>Q143*H143</f>
        <v>0.00050000000000000001</v>
      </c>
      <c r="S143" s="220">
        <v>0</v>
      </c>
      <c r="T143" s="221">
        <f>S143*H143</f>
        <v>0</v>
      </c>
      <c r="AR143" s="21" t="s">
        <v>136</v>
      </c>
      <c r="AT143" s="21" t="s">
        <v>117</v>
      </c>
      <c r="AU143" s="21" t="s">
        <v>81</v>
      </c>
      <c r="AY143" s="21" t="s">
        <v>114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21" t="s">
        <v>74</v>
      </c>
      <c r="BK143" s="222">
        <f>ROUND(I143*H143,2)</f>
        <v>0</v>
      </c>
      <c r="BL143" s="21" t="s">
        <v>136</v>
      </c>
      <c r="BM143" s="21" t="s">
        <v>344</v>
      </c>
    </row>
    <row r="144" s="1" customFormat="1" ht="16.5" customHeight="1">
      <c r="B144" s="43"/>
      <c r="C144" s="211" t="s">
        <v>345</v>
      </c>
      <c r="D144" s="211" t="s">
        <v>117</v>
      </c>
      <c r="E144" s="212" t="s">
        <v>346</v>
      </c>
      <c r="F144" s="213" t="s">
        <v>347</v>
      </c>
      <c r="G144" s="214" t="s">
        <v>159</v>
      </c>
      <c r="H144" s="215">
        <v>1</v>
      </c>
      <c r="I144" s="216"/>
      <c r="J144" s="217">
        <f>ROUND(I144*H144,2)</f>
        <v>0</v>
      </c>
      <c r="K144" s="213" t="s">
        <v>21</v>
      </c>
      <c r="L144" s="69"/>
      <c r="M144" s="218" t="s">
        <v>21</v>
      </c>
      <c r="N144" s="219" t="s">
        <v>40</v>
      </c>
      <c r="O144" s="44"/>
      <c r="P144" s="220">
        <f>O144*H144</f>
        <v>0</v>
      </c>
      <c r="Q144" s="220">
        <v>0.0010399999999999999</v>
      </c>
      <c r="R144" s="220">
        <f>Q144*H144</f>
        <v>0.0010399999999999999</v>
      </c>
      <c r="S144" s="220">
        <v>0</v>
      </c>
      <c r="T144" s="221">
        <f>S144*H144</f>
        <v>0</v>
      </c>
      <c r="AR144" s="21" t="s">
        <v>136</v>
      </c>
      <c r="AT144" s="21" t="s">
        <v>117</v>
      </c>
      <c r="AU144" s="21" t="s">
        <v>81</v>
      </c>
      <c r="AY144" s="21" t="s">
        <v>114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21" t="s">
        <v>74</v>
      </c>
      <c r="BK144" s="222">
        <f>ROUND(I144*H144,2)</f>
        <v>0</v>
      </c>
      <c r="BL144" s="21" t="s">
        <v>136</v>
      </c>
      <c r="BM144" s="21" t="s">
        <v>348</v>
      </c>
    </row>
    <row r="145" s="1" customFormat="1" ht="16.5" customHeight="1">
      <c r="B145" s="43"/>
      <c r="C145" s="211" t="s">
        <v>349</v>
      </c>
      <c r="D145" s="211" t="s">
        <v>117</v>
      </c>
      <c r="E145" s="212" t="s">
        <v>350</v>
      </c>
      <c r="F145" s="213" t="s">
        <v>351</v>
      </c>
      <c r="G145" s="214" t="s">
        <v>159</v>
      </c>
      <c r="H145" s="215">
        <v>4</v>
      </c>
      <c r="I145" s="216"/>
      <c r="J145" s="217">
        <f>ROUND(I145*H145,2)</f>
        <v>0</v>
      </c>
      <c r="K145" s="213" t="s">
        <v>21</v>
      </c>
      <c r="L145" s="69"/>
      <c r="M145" s="218" t="s">
        <v>21</v>
      </c>
      <c r="N145" s="219" t="s">
        <v>40</v>
      </c>
      <c r="O145" s="44"/>
      <c r="P145" s="220">
        <f>O145*H145</f>
        <v>0</v>
      </c>
      <c r="Q145" s="220">
        <v>2.0000000000000002E-05</v>
      </c>
      <c r="R145" s="220">
        <f>Q145*H145</f>
        <v>8.0000000000000007E-05</v>
      </c>
      <c r="S145" s="220">
        <v>0</v>
      </c>
      <c r="T145" s="221">
        <f>S145*H145</f>
        <v>0</v>
      </c>
      <c r="AR145" s="21" t="s">
        <v>136</v>
      </c>
      <c r="AT145" s="21" t="s">
        <v>117</v>
      </c>
      <c r="AU145" s="21" t="s">
        <v>81</v>
      </c>
      <c r="AY145" s="21" t="s">
        <v>114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21" t="s">
        <v>74</v>
      </c>
      <c r="BK145" s="222">
        <f>ROUND(I145*H145,2)</f>
        <v>0</v>
      </c>
      <c r="BL145" s="21" t="s">
        <v>136</v>
      </c>
      <c r="BM145" s="21" t="s">
        <v>352</v>
      </c>
    </row>
    <row r="146" s="1" customFormat="1" ht="16.5" customHeight="1">
      <c r="B146" s="43"/>
      <c r="C146" s="223" t="s">
        <v>353</v>
      </c>
      <c r="D146" s="223" t="s">
        <v>139</v>
      </c>
      <c r="E146" s="224" t="s">
        <v>354</v>
      </c>
      <c r="F146" s="225" t="s">
        <v>355</v>
      </c>
      <c r="G146" s="226" t="s">
        <v>159</v>
      </c>
      <c r="H146" s="227">
        <v>2</v>
      </c>
      <c r="I146" s="228"/>
      <c r="J146" s="229">
        <f>ROUND(I146*H146,2)</f>
        <v>0</v>
      </c>
      <c r="K146" s="225" t="s">
        <v>21</v>
      </c>
      <c r="L146" s="230"/>
      <c r="M146" s="231" t="s">
        <v>21</v>
      </c>
      <c r="N146" s="232" t="s">
        <v>40</v>
      </c>
      <c r="O146" s="44"/>
      <c r="P146" s="220">
        <f>O146*H146</f>
        <v>0</v>
      </c>
      <c r="Q146" s="220">
        <v>0.00018000000000000001</v>
      </c>
      <c r="R146" s="220">
        <f>Q146*H146</f>
        <v>0.00036000000000000002</v>
      </c>
      <c r="S146" s="220">
        <v>0</v>
      </c>
      <c r="T146" s="221">
        <f>S146*H146</f>
        <v>0</v>
      </c>
      <c r="AR146" s="21" t="s">
        <v>142</v>
      </c>
      <c r="AT146" s="21" t="s">
        <v>139</v>
      </c>
      <c r="AU146" s="21" t="s">
        <v>81</v>
      </c>
      <c r="AY146" s="21" t="s">
        <v>114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21" t="s">
        <v>74</v>
      </c>
      <c r="BK146" s="222">
        <f>ROUND(I146*H146,2)</f>
        <v>0</v>
      </c>
      <c r="BL146" s="21" t="s">
        <v>136</v>
      </c>
      <c r="BM146" s="21" t="s">
        <v>356</v>
      </c>
    </row>
    <row r="147" s="1" customFormat="1" ht="16.5" customHeight="1">
      <c r="B147" s="43"/>
      <c r="C147" s="211" t="s">
        <v>357</v>
      </c>
      <c r="D147" s="211" t="s">
        <v>117</v>
      </c>
      <c r="E147" s="212" t="s">
        <v>358</v>
      </c>
      <c r="F147" s="213" t="s">
        <v>359</v>
      </c>
      <c r="G147" s="214" t="s">
        <v>159</v>
      </c>
      <c r="H147" s="215">
        <v>1</v>
      </c>
      <c r="I147" s="216"/>
      <c r="J147" s="217">
        <f>ROUND(I147*H147,2)</f>
        <v>0</v>
      </c>
      <c r="K147" s="213" t="s">
        <v>21</v>
      </c>
      <c r="L147" s="69"/>
      <c r="M147" s="218" t="s">
        <v>21</v>
      </c>
      <c r="N147" s="219" t="s">
        <v>40</v>
      </c>
      <c r="O147" s="44"/>
      <c r="P147" s="220">
        <f>O147*H147</f>
        <v>0</v>
      </c>
      <c r="Q147" s="220">
        <v>2.0000000000000002E-05</v>
      </c>
      <c r="R147" s="220">
        <f>Q147*H147</f>
        <v>2.0000000000000002E-05</v>
      </c>
      <c r="S147" s="220">
        <v>0</v>
      </c>
      <c r="T147" s="221">
        <f>S147*H147</f>
        <v>0</v>
      </c>
      <c r="AR147" s="21" t="s">
        <v>136</v>
      </c>
      <c r="AT147" s="21" t="s">
        <v>117</v>
      </c>
      <c r="AU147" s="21" t="s">
        <v>81</v>
      </c>
      <c r="AY147" s="21" t="s">
        <v>114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21" t="s">
        <v>74</v>
      </c>
      <c r="BK147" s="222">
        <f>ROUND(I147*H147,2)</f>
        <v>0</v>
      </c>
      <c r="BL147" s="21" t="s">
        <v>136</v>
      </c>
      <c r="BM147" s="21" t="s">
        <v>360</v>
      </c>
    </row>
    <row r="148" s="1" customFormat="1" ht="16.5" customHeight="1">
      <c r="B148" s="43"/>
      <c r="C148" s="223" t="s">
        <v>361</v>
      </c>
      <c r="D148" s="223" t="s">
        <v>139</v>
      </c>
      <c r="E148" s="224" t="s">
        <v>362</v>
      </c>
      <c r="F148" s="225" t="s">
        <v>363</v>
      </c>
      <c r="G148" s="226" t="s">
        <v>159</v>
      </c>
      <c r="H148" s="227">
        <v>1</v>
      </c>
      <c r="I148" s="228"/>
      <c r="J148" s="229">
        <f>ROUND(I148*H148,2)</f>
        <v>0</v>
      </c>
      <c r="K148" s="225" t="s">
        <v>21</v>
      </c>
      <c r="L148" s="230"/>
      <c r="M148" s="231" t="s">
        <v>21</v>
      </c>
      <c r="N148" s="232" t="s">
        <v>40</v>
      </c>
      <c r="O148" s="44"/>
      <c r="P148" s="220">
        <f>O148*H148</f>
        <v>0</v>
      </c>
      <c r="Q148" s="220">
        <v>0.00080000000000000004</v>
      </c>
      <c r="R148" s="220">
        <f>Q148*H148</f>
        <v>0.00080000000000000004</v>
      </c>
      <c r="S148" s="220">
        <v>0</v>
      </c>
      <c r="T148" s="221">
        <f>S148*H148</f>
        <v>0</v>
      </c>
      <c r="AR148" s="21" t="s">
        <v>142</v>
      </c>
      <c r="AT148" s="21" t="s">
        <v>139</v>
      </c>
      <c r="AU148" s="21" t="s">
        <v>81</v>
      </c>
      <c r="AY148" s="21" t="s">
        <v>114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21" t="s">
        <v>74</v>
      </c>
      <c r="BK148" s="222">
        <f>ROUND(I148*H148,2)</f>
        <v>0</v>
      </c>
      <c r="BL148" s="21" t="s">
        <v>136</v>
      </c>
      <c r="BM148" s="21" t="s">
        <v>364</v>
      </c>
    </row>
    <row r="149" s="1" customFormat="1" ht="16.5" customHeight="1">
      <c r="B149" s="43"/>
      <c r="C149" s="211" t="s">
        <v>365</v>
      </c>
      <c r="D149" s="211" t="s">
        <v>117</v>
      </c>
      <c r="E149" s="212" t="s">
        <v>366</v>
      </c>
      <c r="F149" s="213" t="s">
        <v>367</v>
      </c>
      <c r="G149" s="214" t="s">
        <v>159</v>
      </c>
      <c r="H149" s="215">
        <v>8</v>
      </c>
      <c r="I149" s="216"/>
      <c r="J149" s="217">
        <f>ROUND(I149*H149,2)</f>
        <v>0</v>
      </c>
      <c r="K149" s="213" t="s">
        <v>21</v>
      </c>
      <c r="L149" s="69"/>
      <c r="M149" s="218" t="s">
        <v>21</v>
      </c>
      <c r="N149" s="219" t="s">
        <v>40</v>
      </c>
      <c r="O149" s="44"/>
      <c r="P149" s="220">
        <f>O149*H149</f>
        <v>0</v>
      </c>
      <c r="Q149" s="220">
        <v>0.00075000000000000002</v>
      </c>
      <c r="R149" s="220">
        <f>Q149*H149</f>
        <v>0.0060000000000000001</v>
      </c>
      <c r="S149" s="220">
        <v>0</v>
      </c>
      <c r="T149" s="221">
        <f>S149*H149</f>
        <v>0</v>
      </c>
      <c r="AR149" s="21" t="s">
        <v>136</v>
      </c>
      <c r="AT149" s="21" t="s">
        <v>117</v>
      </c>
      <c r="AU149" s="21" t="s">
        <v>81</v>
      </c>
      <c r="AY149" s="21" t="s">
        <v>114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21" t="s">
        <v>74</v>
      </c>
      <c r="BK149" s="222">
        <f>ROUND(I149*H149,2)</f>
        <v>0</v>
      </c>
      <c r="BL149" s="21" t="s">
        <v>136</v>
      </c>
      <c r="BM149" s="21" t="s">
        <v>368</v>
      </c>
    </row>
    <row r="150" s="1" customFormat="1" ht="16.5" customHeight="1">
      <c r="B150" s="43"/>
      <c r="C150" s="211" t="s">
        <v>369</v>
      </c>
      <c r="D150" s="211" t="s">
        <v>117</v>
      </c>
      <c r="E150" s="212" t="s">
        <v>370</v>
      </c>
      <c r="F150" s="213" t="s">
        <v>371</v>
      </c>
      <c r="G150" s="214" t="s">
        <v>159</v>
      </c>
      <c r="H150" s="215">
        <v>10</v>
      </c>
      <c r="I150" s="216"/>
      <c r="J150" s="217">
        <f>ROUND(I150*H150,2)</f>
        <v>0</v>
      </c>
      <c r="K150" s="213" t="s">
        <v>21</v>
      </c>
      <c r="L150" s="69"/>
      <c r="M150" s="218" t="s">
        <v>21</v>
      </c>
      <c r="N150" s="219" t="s">
        <v>40</v>
      </c>
      <c r="O150" s="44"/>
      <c r="P150" s="220">
        <f>O150*H150</f>
        <v>0</v>
      </c>
      <c r="Q150" s="220">
        <v>0.00097000000000000005</v>
      </c>
      <c r="R150" s="220">
        <f>Q150*H150</f>
        <v>0.0097000000000000003</v>
      </c>
      <c r="S150" s="220">
        <v>0</v>
      </c>
      <c r="T150" s="221">
        <f>S150*H150</f>
        <v>0</v>
      </c>
      <c r="AR150" s="21" t="s">
        <v>136</v>
      </c>
      <c r="AT150" s="21" t="s">
        <v>117</v>
      </c>
      <c r="AU150" s="21" t="s">
        <v>81</v>
      </c>
      <c r="AY150" s="21" t="s">
        <v>114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21" t="s">
        <v>74</v>
      </c>
      <c r="BK150" s="222">
        <f>ROUND(I150*H150,2)</f>
        <v>0</v>
      </c>
      <c r="BL150" s="21" t="s">
        <v>136</v>
      </c>
      <c r="BM150" s="21" t="s">
        <v>372</v>
      </c>
    </row>
    <row r="151" s="1" customFormat="1" ht="16.5" customHeight="1">
      <c r="B151" s="43"/>
      <c r="C151" s="211" t="s">
        <v>373</v>
      </c>
      <c r="D151" s="211" t="s">
        <v>117</v>
      </c>
      <c r="E151" s="212" t="s">
        <v>374</v>
      </c>
      <c r="F151" s="213" t="s">
        <v>375</v>
      </c>
      <c r="G151" s="214" t="s">
        <v>159</v>
      </c>
      <c r="H151" s="215">
        <v>10</v>
      </c>
      <c r="I151" s="216"/>
      <c r="J151" s="217">
        <f>ROUND(I151*H151,2)</f>
        <v>0</v>
      </c>
      <c r="K151" s="213" t="s">
        <v>21</v>
      </c>
      <c r="L151" s="69"/>
      <c r="M151" s="218" t="s">
        <v>21</v>
      </c>
      <c r="N151" s="219" t="s">
        <v>40</v>
      </c>
      <c r="O151" s="44"/>
      <c r="P151" s="220">
        <f>O151*H151</f>
        <v>0</v>
      </c>
      <c r="Q151" s="220">
        <v>0.00123</v>
      </c>
      <c r="R151" s="220">
        <f>Q151*H151</f>
        <v>0.0123</v>
      </c>
      <c r="S151" s="220">
        <v>0</v>
      </c>
      <c r="T151" s="221">
        <f>S151*H151</f>
        <v>0</v>
      </c>
      <c r="AR151" s="21" t="s">
        <v>136</v>
      </c>
      <c r="AT151" s="21" t="s">
        <v>117</v>
      </c>
      <c r="AU151" s="21" t="s">
        <v>81</v>
      </c>
      <c r="AY151" s="21" t="s">
        <v>114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21" t="s">
        <v>74</v>
      </c>
      <c r="BK151" s="222">
        <f>ROUND(I151*H151,2)</f>
        <v>0</v>
      </c>
      <c r="BL151" s="21" t="s">
        <v>136</v>
      </c>
      <c r="BM151" s="21" t="s">
        <v>376</v>
      </c>
    </row>
    <row r="152" s="1" customFormat="1" ht="16.5" customHeight="1">
      <c r="B152" s="43"/>
      <c r="C152" s="211" t="s">
        <v>377</v>
      </c>
      <c r="D152" s="211" t="s">
        <v>117</v>
      </c>
      <c r="E152" s="212" t="s">
        <v>378</v>
      </c>
      <c r="F152" s="213" t="s">
        <v>379</v>
      </c>
      <c r="G152" s="214" t="s">
        <v>159</v>
      </c>
      <c r="H152" s="215">
        <v>3</v>
      </c>
      <c r="I152" s="216"/>
      <c r="J152" s="217">
        <f>ROUND(I152*H152,2)</f>
        <v>0</v>
      </c>
      <c r="K152" s="213" t="s">
        <v>21</v>
      </c>
      <c r="L152" s="69"/>
      <c r="M152" s="218" t="s">
        <v>21</v>
      </c>
      <c r="N152" s="219" t="s">
        <v>40</v>
      </c>
      <c r="O152" s="44"/>
      <c r="P152" s="220">
        <f>O152*H152</f>
        <v>0</v>
      </c>
      <c r="Q152" s="220">
        <v>0.00175</v>
      </c>
      <c r="R152" s="220">
        <f>Q152*H152</f>
        <v>0.0052500000000000003</v>
      </c>
      <c r="S152" s="220">
        <v>0</v>
      </c>
      <c r="T152" s="221">
        <f>S152*H152</f>
        <v>0</v>
      </c>
      <c r="AR152" s="21" t="s">
        <v>136</v>
      </c>
      <c r="AT152" s="21" t="s">
        <v>117</v>
      </c>
      <c r="AU152" s="21" t="s">
        <v>81</v>
      </c>
      <c r="AY152" s="21" t="s">
        <v>114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21" t="s">
        <v>74</v>
      </c>
      <c r="BK152" s="222">
        <f>ROUND(I152*H152,2)</f>
        <v>0</v>
      </c>
      <c r="BL152" s="21" t="s">
        <v>136</v>
      </c>
      <c r="BM152" s="21" t="s">
        <v>380</v>
      </c>
    </row>
    <row r="153" s="1" customFormat="1" ht="16.5" customHeight="1">
      <c r="B153" s="43"/>
      <c r="C153" s="211" t="s">
        <v>381</v>
      </c>
      <c r="D153" s="211" t="s">
        <v>117</v>
      </c>
      <c r="E153" s="212" t="s">
        <v>382</v>
      </c>
      <c r="F153" s="213" t="s">
        <v>383</v>
      </c>
      <c r="G153" s="214" t="s">
        <v>318</v>
      </c>
      <c r="H153" s="215">
        <v>1</v>
      </c>
      <c r="I153" s="216"/>
      <c r="J153" s="217">
        <f>ROUND(I153*H153,2)</f>
        <v>0</v>
      </c>
      <c r="K153" s="213" t="s">
        <v>21</v>
      </c>
      <c r="L153" s="69"/>
      <c r="M153" s="218" t="s">
        <v>21</v>
      </c>
      <c r="N153" s="219" t="s">
        <v>40</v>
      </c>
      <c r="O153" s="44"/>
      <c r="P153" s="220">
        <f>O153*H153</f>
        <v>0</v>
      </c>
      <c r="Q153" s="220">
        <v>0.029139999999999999</v>
      </c>
      <c r="R153" s="220">
        <f>Q153*H153</f>
        <v>0.029139999999999999</v>
      </c>
      <c r="S153" s="220">
        <v>0</v>
      </c>
      <c r="T153" s="221">
        <f>S153*H153</f>
        <v>0</v>
      </c>
      <c r="AR153" s="21" t="s">
        <v>136</v>
      </c>
      <c r="AT153" s="21" t="s">
        <v>117</v>
      </c>
      <c r="AU153" s="21" t="s">
        <v>81</v>
      </c>
      <c r="AY153" s="21" t="s">
        <v>114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21" t="s">
        <v>74</v>
      </c>
      <c r="BK153" s="222">
        <f>ROUND(I153*H153,2)</f>
        <v>0</v>
      </c>
      <c r="BL153" s="21" t="s">
        <v>136</v>
      </c>
      <c r="BM153" s="21" t="s">
        <v>384</v>
      </c>
    </row>
    <row r="154" s="1" customFormat="1" ht="25.5" customHeight="1">
      <c r="B154" s="43"/>
      <c r="C154" s="211" t="s">
        <v>385</v>
      </c>
      <c r="D154" s="211" t="s">
        <v>117</v>
      </c>
      <c r="E154" s="212" t="s">
        <v>386</v>
      </c>
      <c r="F154" s="213" t="s">
        <v>387</v>
      </c>
      <c r="G154" s="214" t="s">
        <v>159</v>
      </c>
      <c r="H154" s="215">
        <v>4</v>
      </c>
      <c r="I154" s="216"/>
      <c r="J154" s="217">
        <f>ROUND(I154*H154,2)</f>
        <v>0</v>
      </c>
      <c r="K154" s="213" t="s">
        <v>21</v>
      </c>
      <c r="L154" s="69"/>
      <c r="M154" s="218" t="s">
        <v>21</v>
      </c>
      <c r="N154" s="219" t="s">
        <v>40</v>
      </c>
      <c r="O154" s="44"/>
      <c r="P154" s="220">
        <f>O154*H154</f>
        <v>0</v>
      </c>
      <c r="Q154" s="220">
        <v>0.0033600000000000001</v>
      </c>
      <c r="R154" s="220">
        <f>Q154*H154</f>
        <v>0.013440000000000001</v>
      </c>
      <c r="S154" s="220">
        <v>0</v>
      </c>
      <c r="T154" s="221">
        <f>S154*H154</f>
        <v>0</v>
      </c>
      <c r="AR154" s="21" t="s">
        <v>136</v>
      </c>
      <c r="AT154" s="21" t="s">
        <v>117</v>
      </c>
      <c r="AU154" s="21" t="s">
        <v>81</v>
      </c>
      <c r="AY154" s="21" t="s">
        <v>114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21" t="s">
        <v>74</v>
      </c>
      <c r="BK154" s="222">
        <f>ROUND(I154*H154,2)</f>
        <v>0</v>
      </c>
      <c r="BL154" s="21" t="s">
        <v>136</v>
      </c>
      <c r="BM154" s="21" t="s">
        <v>388</v>
      </c>
    </row>
    <row r="155" s="1" customFormat="1" ht="16.5" customHeight="1">
      <c r="B155" s="43"/>
      <c r="C155" s="211" t="s">
        <v>389</v>
      </c>
      <c r="D155" s="211" t="s">
        <v>117</v>
      </c>
      <c r="E155" s="212" t="s">
        <v>390</v>
      </c>
      <c r="F155" s="213" t="s">
        <v>391</v>
      </c>
      <c r="G155" s="214" t="s">
        <v>318</v>
      </c>
      <c r="H155" s="215">
        <v>1</v>
      </c>
      <c r="I155" s="216"/>
      <c r="J155" s="217">
        <f>ROUND(I155*H155,2)</f>
        <v>0</v>
      </c>
      <c r="K155" s="213" t="s">
        <v>21</v>
      </c>
      <c r="L155" s="69"/>
      <c r="M155" s="218" t="s">
        <v>21</v>
      </c>
      <c r="N155" s="219" t="s">
        <v>40</v>
      </c>
      <c r="O155" s="44"/>
      <c r="P155" s="220">
        <f>O155*H155</f>
        <v>0</v>
      </c>
      <c r="Q155" s="220">
        <v>0.010840000000000001</v>
      </c>
      <c r="R155" s="220">
        <f>Q155*H155</f>
        <v>0.010840000000000001</v>
      </c>
      <c r="S155" s="220">
        <v>0</v>
      </c>
      <c r="T155" s="221">
        <f>S155*H155</f>
        <v>0</v>
      </c>
      <c r="AR155" s="21" t="s">
        <v>136</v>
      </c>
      <c r="AT155" s="21" t="s">
        <v>117</v>
      </c>
      <c r="AU155" s="21" t="s">
        <v>81</v>
      </c>
      <c r="AY155" s="21" t="s">
        <v>114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21" t="s">
        <v>74</v>
      </c>
      <c r="BK155" s="222">
        <f>ROUND(I155*H155,2)</f>
        <v>0</v>
      </c>
      <c r="BL155" s="21" t="s">
        <v>136</v>
      </c>
      <c r="BM155" s="21" t="s">
        <v>392</v>
      </c>
    </row>
    <row r="156" s="1" customFormat="1" ht="16.5" customHeight="1">
      <c r="B156" s="43"/>
      <c r="C156" s="211" t="s">
        <v>393</v>
      </c>
      <c r="D156" s="211" t="s">
        <v>117</v>
      </c>
      <c r="E156" s="212" t="s">
        <v>394</v>
      </c>
      <c r="F156" s="213" t="s">
        <v>395</v>
      </c>
      <c r="G156" s="214" t="s">
        <v>135</v>
      </c>
      <c r="H156" s="215">
        <v>384</v>
      </c>
      <c r="I156" s="216"/>
      <c r="J156" s="217">
        <f>ROUND(I156*H156,2)</f>
        <v>0</v>
      </c>
      <c r="K156" s="213" t="s">
        <v>21</v>
      </c>
      <c r="L156" s="69"/>
      <c r="M156" s="218" t="s">
        <v>21</v>
      </c>
      <c r="N156" s="219" t="s">
        <v>40</v>
      </c>
      <c r="O156" s="44"/>
      <c r="P156" s="220">
        <f>O156*H156</f>
        <v>0</v>
      </c>
      <c r="Q156" s="220">
        <v>0.00019000000000000001</v>
      </c>
      <c r="R156" s="220">
        <f>Q156*H156</f>
        <v>0.072959999999999997</v>
      </c>
      <c r="S156" s="220">
        <v>0</v>
      </c>
      <c r="T156" s="221">
        <f>S156*H156</f>
        <v>0</v>
      </c>
      <c r="AR156" s="21" t="s">
        <v>136</v>
      </c>
      <c r="AT156" s="21" t="s">
        <v>117</v>
      </c>
      <c r="AU156" s="21" t="s">
        <v>81</v>
      </c>
      <c r="AY156" s="21" t="s">
        <v>114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21" t="s">
        <v>74</v>
      </c>
      <c r="BK156" s="222">
        <f>ROUND(I156*H156,2)</f>
        <v>0</v>
      </c>
      <c r="BL156" s="21" t="s">
        <v>136</v>
      </c>
      <c r="BM156" s="21" t="s">
        <v>396</v>
      </c>
    </row>
    <row r="157" s="1" customFormat="1" ht="16.5" customHeight="1">
      <c r="B157" s="43"/>
      <c r="C157" s="211" t="s">
        <v>397</v>
      </c>
      <c r="D157" s="211" t="s">
        <v>117</v>
      </c>
      <c r="E157" s="212" t="s">
        <v>398</v>
      </c>
      <c r="F157" s="213" t="s">
        <v>399</v>
      </c>
      <c r="G157" s="214" t="s">
        <v>135</v>
      </c>
      <c r="H157" s="215">
        <v>384</v>
      </c>
      <c r="I157" s="216"/>
      <c r="J157" s="217">
        <f>ROUND(I157*H157,2)</f>
        <v>0</v>
      </c>
      <c r="K157" s="213" t="s">
        <v>21</v>
      </c>
      <c r="L157" s="69"/>
      <c r="M157" s="218" t="s">
        <v>21</v>
      </c>
      <c r="N157" s="219" t="s">
        <v>40</v>
      </c>
      <c r="O157" s="44"/>
      <c r="P157" s="220">
        <f>O157*H157</f>
        <v>0</v>
      </c>
      <c r="Q157" s="220">
        <v>1.0000000000000001E-05</v>
      </c>
      <c r="R157" s="220">
        <f>Q157*H157</f>
        <v>0.0038400000000000005</v>
      </c>
      <c r="S157" s="220">
        <v>0</v>
      </c>
      <c r="T157" s="221">
        <f>S157*H157</f>
        <v>0</v>
      </c>
      <c r="AR157" s="21" t="s">
        <v>136</v>
      </c>
      <c r="AT157" s="21" t="s">
        <v>117</v>
      </c>
      <c r="AU157" s="21" t="s">
        <v>81</v>
      </c>
      <c r="AY157" s="21" t="s">
        <v>114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21" t="s">
        <v>74</v>
      </c>
      <c r="BK157" s="222">
        <f>ROUND(I157*H157,2)</f>
        <v>0</v>
      </c>
      <c r="BL157" s="21" t="s">
        <v>136</v>
      </c>
      <c r="BM157" s="21" t="s">
        <v>400</v>
      </c>
    </row>
    <row r="158" s="1" customFormat="1" ht="16.5" customHeight="1">
      <c r="B158" s="43"/>
      <c r="C158" s="211" t="s">
        <v>401</v>
      </c>
      <c r="D158" s="211" t="s">
        <v>117</v>
      </c>
      <c r="E158" s="212" t="s">
        <v>402</v>
      </c>
      <c r="F158" s="213" t="s">
        <v>403</v>
      </c>
      <c r="G158" s="214" t="s">
        <v>318</v>
      </c>
      <c r="H158" s="215">
        <v>1</v>
      </c>
      <c r="I158" s="216"/>
      <c r="J158" s="217">
        <f>ROUND(I158*H158,2)</f>
        <v>0</v>
      </c>
      <c r="K158" s="213" t="s">
        <v>21</v>
      </c>
      <c r="L158" s="69"/>
      <c r="M158" s="218" t="s">
        <v>21</v>
      </c>
      <c r="N158" s="219" t="s">
        <v>40</v>
      </c>
      <c r="O158" s="44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21" t="s">
        <v>136</v>
      </c>
      <c r="AT158" s="21" t="s">
        <v>117</v>
      </c>
      <c r="AU158" s="21" t="s">
        <v>81</v>
      </c>
      <c r="AY158" s="21" t="s">
        <v>114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21" t="s">
        <v>74</v>
      </c>
      <c r="BK158" s="222">
        <f>ROUND(I158*H158,2)</f>
        <v>0</v>
      </c>
      <c r="BL158" s="21" t="s">
        <v>136</v>
      </c>
      <c r="BM158" s="21" t="s">
        <v>404</v>
      </c>
    </row>
    <row r="159" s="1" customFormat="1" ht="16.5" customHeight="1">
      <c r="B159" s="43"/>
      <c r="C159" s="211" t="s">
        <v>405</v>
      </c>
      <c r="D159" s="211" t="s">
        <v>117</v>
      </c>
      <c r="E159" s="212" t="s">
        <v>406</v>
      </c>
      <c r="F159" s="213" t="s">
        <v>407</v>
      </c>
      <c r="G159" s="214" t="s">
        <v>164</v>
      </c>
      <c r="H159" s="215">
        <v>0.64400000000000002</v>
      </c>
      <c r="I159" s="216"/>
      <c r="J159" s="217">
        <f>ROUND(I159*H159,2)</f>
        <v>0</v>
      </c>
      <c r="K159" s="213" t="s">
        <v>21</v>
      </c>
      <c r="L159" s="69"/>
      <c r="M159" s="218" t="s">
        <v>21</v>
      </c>
      <c r="N159" s="219" t="s">
        <v>40</v>
      </c>
      <c r="O159" s="44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AR159" s="21" t="s">
        <v>136</v>
      </c>
      <c r="AT159" s="21" t="s">
        <v>117</v>
      </c>
      <c r="AU159" s="21" t="s">
        <v>81</v>
      </c>
      <c r="AY159" s="21" t="s">
        <v>114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21" t="s">
        <v>74</v>
      </c>
      <c r="BK159" s="222">
        <f>ROUND(I159*H159,2)</f>
        <v>0</v>
      </c>
      <c r="BL159" s="21" t="s">
        <v>136</v>
      </c>
      <c r="BM159" s="21" t="s">
        <v>408</v>
      </c>
    </row>
    <row r="160" s="10" customFormat="1" ht="29.88" customHeight="1">
      <c r="B160" s="195"/>
      <c r="C160" s="196"/>
      <c r="D160" s="197" t="s">
        <v>68</v>
      </c>
      <c r="E160" s="209" t="s">
        <v>409</v>
      </c>
      <c r="F160" s="209" t="s">
        <v>410</v>
      </c>
      <c r="G160" s="196"/>
      <c r="H160" s="196"/>
      <c r="I160" s="199"/>
      <c r="J160" s="210">
        <f>BK160</f>
        <v>0</v>
      </c>
      <c r="K160" s="196"/>
      <c r="L160" s="201"/>
      <c r="M160" s="202"/>
      <c r="N160" s="203"/>
      <c r="O160" s="203"/>
      <c r="P160" s="204">
        <f>SUM(P161:P202)</f>
        <v>0</v>
      </c>
      <c r="Q160" s="203"/>
      <c r="R160" s="204">
        <f>SUM(R161:R202)</f>
        <v>1.4449800000000004</v>
      </c>
      <c r="S160" s="203"/>
      <c r="T160" s="205">
        <f>SUM(T161:T202)</f>
        <v>0</v>
      </c>
      <c r="AR160" s="206" t="s">
        <v>81</v>
      </c>
      <c r="AT160" s="207" t="s">
        <v>68</v>
      </c>
      <c r="AU160" s="207" t="s">
        <v>74</v>
      </c>
      <c r="AY160" s="206" t="s">
        <v>114</v>
      </c>
      <c r="BK160" s="208">
        <f>SUM(BK161:BK202)</f>
        <v>0</v>
      </c>
    </row>
    <row r="161" s="1" customFormat="1" ht="16.5" customHeight="1">
      <c r="B161" s="43"/>
      <c r="C161" s="211" t="s">
        <v>411</v>
      </c>
      <c r="D161" s="211" t="s">
        <v>117</v>
      </c>
      <c r="E161" s="212" t="s">
        <v>412</v>
      </c>
      <c r="F161" s="213" t="s">
        <v>413</v>
      </c>
      <c r="G161" s="214" t="s">
        <v>318</v>
      </c>
      <c r="H161" s="215">
        <v>1</v>
      </c>
      <c r="I161" s="216"/>
      <c r="J161" s="217">
        <f>ROUND(I161*H161,2)</f>
        <v>0</v>
      </c>
      <c r="K161" s="213" t="s">
        <v>21</v>
      </c>
      <c r="L161" s="69"/>
      <c r="M161" s="218" t="s">
        <v>21</v>
      </c>
      <c r="N161" s="219" t="s">
        <v>40</v>
      </c>
      <c r="O161" s="44"/>
      <c r="P161" s="220">
        <f>O161*H161</f>
        <v>0</v>
      </c>
      <c r="Q161" s="220">
        <v>0.0042199999999999998</v>
      </c>
      <c r="R161" s="220">
        <f>Q161*H161</f>
        <v>0.0042199999999999998</v>
      </c>
      <c r="S161" s="220">
        <v>0</v>
      </c>
      <c r="T161" s="221">
        <f>S161*H161</f>
        <v>0</v>
      </c>
      <c r="AR161" s="21" t="s">
        <v>136</v>
      </c>
      <c r="AT161" s="21" t="s">
        <v>117</v>
      </c>
      <c r="AU161" s="21" t="s">
        <v>81</v>
      </c>
      <c r="AY161" s="21" t="s">
        <v>114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21" t="s">
        <v>74</v>
      </c>
      <c r="BK161" s="222">
        <f>ROUND(I161*H161,2)</f>
        <v>0</v>
      </c>
      <c r="BL161" s="21" t="s">
        <v>136</v>
      </c>
      <c r="BM161" s="21" t="s">
        <v>414</v>
      </c>
    </row>
    <row r="162" s="1" customFormat="1" ht="16.5" customHeight="1">
      <c r="B162" s="43"/>
      <c r="C162" s="211" t="s">
        <v>415</v>
      </c>
      <c r="D162" s="211" t="s">
        <v>117</v>
      </c>
      <c r="E162" s="212" t="s">
        <v>416</v>
      </c>
      <c r="F162" s="213" t="s">
        <v>417</v>
      </c>
      <c r="G162" s="214" t="s">
        <v>159</v>
      </c>
      <c r="H162" s="215">
        <v>7</v>
      </c>
      <c r="I162" s="216"/>
      <c r="J162" s="217">
        <f>ROUND(I162*H162,2)</f>
        <v>0</v>
      </c>
      <c r="K162" s="213" t="s">
        <v>21</v>
      </c>
      <c r="L162" s="69"/>
      <c r="M162" s="218" t="s">
        <v>21</v>
      </c>
      <c r="N162" s="219" t="s">
        <v>40</v>
      </c>
      <c r="O162" s="44"/>
      <c r="P162" s="220">
        <f>O162*H162</f>
        <v>0</v>
      </c>
      <c r="Q162" s="220">
        <v>0.0092200000000000008</v>
      </c>
      <c r="R162" s="220">
        <f>Q162*H162</f>
        <v>0.06454</v>
      </c>
      <c r="S162" s="220">
        <v>0</v>
      </c>
      <c r="T162" s="221">
        <f>S162*H162</f>
        <v>0</v>
      </c>
      <c r="AR162" s="21" t="s">
        <v>136</v>
      </c>
      <c r="AT162" s="21" t="s">
        <v>117</v>
      </c>
      <c r="AU162" s="21" t="s">
        <v>81</v>
      </c>
      <c r="AY162" s="21" t="s">
        <v>114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21" t="s">
        <v>74</v>
      </c>
      <c r="BK162" s="222">
        <f>ROUND(I162*H162,2)</f>
        <v>0</v>
      </c>
      <c r="BL162" s="21" t="s">
        <v>136</v>
      </c>
      <c r="BM162" s="21" t="s">
        <v>418</v>
      </c>
    </row>
    <row r="163" s="1" customFormat="1" ht="16.5" customHeight="1">
      <c r="B163" s="43"/>
      <c r="C163" s="223" t="s">
        <v>419</v>
      </c>
      <c r="D163" s="223" t="s">
        <v>139</v>
      </c>
      <c r="E163" s="224" t="s">
        <v>420</v>
      </c>
      <c r="F163" s="225" t="s">
        <v>421</v>
      </c>
      <c r="G163" s="226" t="s">
        <v>159</v>
      </c>
      <c r="H163" s="227">
        <v>7</v>
      </c>
      <c r="I163" s="228"/>
      <c r="J163" s="229">
        <f>ROUND(I163*H163,2)</f>
        <v>0</v>
      </c>
      <c r="K163" s="225" t="s">
        <v>21</v>
      </c>
      <c r="L163" s="230"/>
      <c r="M163" s="231" t="s">
        <v>21</v>
      </c>
      <c r="N163" s="232" t="s">
        <v>40</v>
      </c>
      <c r="O163" s="44"/>
      <c r="P163" s="220">
        <f>O163*H163</f>
        <v>0</v>
      </c>
      <c r="Q163" s="220">
        <v>0.014999999999999999</v>
      </c>
      <c r="R163" s="220">
        <f>Q163*H163</f>
        <v>0.105</v>
      </c>
      <c r="S163" s="220">
        <v>0</v>
      </c>
      <c r="T163" s="221">
        <f>S163*H163</f>
        <v>0</v>
      </c>
      <c r="AR163" s="21" t="s">
        <v>142</v>
      </c>
      <c r="AT163" s="21" t="s">
        <v>139</v>
      </c>
      <c r="AU163" s="21" t="s">
        <v>81</v>
      </c>
      <c r="AY163" s="21" t="s">
        <v>114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21" t="s">
        <v>74</v>
      </c>
      <c r="BK163" s="222">
        <f>ROUND(I163*H163,2)</f>
        <v>0</v>
      </c>
      <c r="BL163" s="21" t="s">
        <v>136</v>
      </c>
      <c r="BM163" s="21" t="s">
        <v>422</v>
      </c>
    </row>
    <row r="164" s="1" customFormat="1" ht="16.5" customHeight="1">
      <c r="B164" s="43"/>
      <c r="C164" s="223" t="s">
        <v>423</v>
      </c>
      <c r="D164" s="223" t="s">
        <v>139</v>
      </c>
      <c r="E164" s="224" t="s">
        <v>424</v>
      </c>
      <c r="F164" s="225" t="s">
        <v>425</v>
      </c>
      <c r="G164" s="226" t="s">
        <v>159</v>
      </c>
      <c r="H164" s="227">
        <v>1</v>
      </c>
      <c r="I164" s="228"/>
      <c r="J164" s="229">
        <f>ROUND(I164*H164,2)</f>
        <v>0</v>
      </c>
      <c r="K164" s="225" t="s">
        <v>21</v>
      </c>
      <c r="L164" s="230"/>
      <c r="M164" s="231" t="s">
        <v>21</v>
      </c>
      <c r="N164" s="232" t="s">
        <v>40</v>
      </c>
      <c r="O164" s="44"/>
      <c r="P164" s="220">
        <f>O164*H164</f>
        <v>0</v>
      </c>
      <c r="Q164" s="220">
        <v>0.014999999999999999</v>
      </c>
      <c r="R164" s="220">
        <f>Q164*H164</f>
        <v>0.014999999999999999</v>
      </c>
      <c r="S164" s="220">
        <v>0</v>
      </c>
      <c r="T164" s="221">
        <f>S164*H164</f>
        <v>0</v>
      </c>
      <c r="AR164" s="21" t="s">
        <v>142</v>
      </c>
      <c r="AT164" s="21" t="s">
        <v>139</v>
      </c>
      <c r="AU164" s="21" t="s">
        <v>81</v>
      </c>
      <c r="AY164" s="21" t="s">
        <v>114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21" t="s">
        <v>74</v>
      </c>
      <c r="BK164" s="222">
        <f>ROUND(I164*H164,2)</f>
        <v>0</v>
      </c>
      <c r="BL164" s="21" t="s">
        <v>136</v>
      </c>
      <c r="BM164" s="21" t="s">
        <v>426</v>
      </c>
    </row>
    <row r="165" s="1" customFormat="1" ht="16.5" customHeight="1">
      <c r="B165" s="43"/>
      <c r="C165" s="223" t="s">
        <v>427</v>
      </c>
      <c r="D165" s="223" t="s">
        <v>139</v>
      </c>
      <c r="E165" s="224" t="s">
        <v>428</v>
      </c>
      <c r="F165" s="225" t="s">
        <v>429</v>
      </c>
      <c r="G165" s="226" t="s">
        <v>159</v>
      </c>
      <c r="H165" s="227">
        <v>8</v>
      </c>
      <c r="I165" s="228"/>
      <c r="J165" s="229">
        <f>ROUND(I165*H165,2)</f>
        <v>0</v>
      </c>
      <c r="K165" s="225" t="s">
        <v>21</v>
      </c>
      <c r="L165" s="230"/>
      <c r="M165" s="231" t="s">
        <v>21</v>
      </c>
      <c r="N165" s="232" t="s">
        <v>40</v>
      </c>
      <c r="O165" s="44"/>
      <c r="P165" s="220">
        <f>O165*H165</f>
        <v>0</v>
      </c>
      <c r="Q165" s="220">
        <v>0.0030000000000000001</v>
      </c>
      <c r="R165" s="220">
        <f>Q165*H165</f>
        <v>0.024</v>
      </c>
      <c r="S165" s="220">
        <v>0</v>
      </c>
      <c r="T165" s="221">
        <f>S165*H165</f>
        <v>0</v>
      </c>
      <c r="AR165" s="21" t="s">
        <v>142</v>
      </c>
      <c r="AT165" s="21" t="s">
        <v>139</v>
      </c>
      <c r="AU165" s="21" t="s">
        <v>81</v>
      </c>
      <c r="AY165" s="21" t="s">
        <v>114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21" t="s">
        <v>74</v>
      </c>
      <c r="BK165" s="222">
        <f>ROUND(I165*H165,2)</f>
        <v>0</v>
      </c>
      <c r="BL165" s="21" t="s">
        <v>136</v>
      </c>
      <c r="BM165" s="21" t="s">
        <v>430</v>
      </c>
    </row>
    <row r="166" s="1" customFormat="1" ht="16.5" customHeight="1">
      <c r="B166" s="43"/>
      <c r="C166" s="211" t="s">
        <v>431</v>
      </c>
      <c r="D166" s="211" t="s">
        <v>117</v>
      </c>
      <c r="E166" s="212" t="s">
        <v>432</v>
      </c>
      <c r="F166" s="213" t="s">
        <v>433</v>
      </c>
      <c r="G166" s="214" t="s">
        <v>159</v>
      </c>
      <c r="H166" s="215">
        <v>2</v>
      </c>
      <c r="I166" s="216"/>
      <c r="J166" s="217">
        <f>ROUND(I166*H166,2)</f>
        <v>0</v>
      </c>
      <c r="K166" s="213" t="s">
        <v>154</v>
      </c>
      <c r="L166" s="69"/>
      <c r="M166" s="218" t="s">
        <v>21</v>
      </c>
      <c r="N166" s="219" t="s">
        <v>40</v>
      </c>
      <c r="O166" s="44"/>
      <c r="P166" s="220">
        <f>O166*H166</f>
        <v>0</v>
      </c>
      <c r="Q166" s="220">
        <v>0.0023400000000000001</v>
      </c>
      <c r="R166" s="220">
        <f>Q166*H166</f>
        <v>0.0046800000000000001</v>
      </c>
      <c r="S166" s="220">
        <v>0</v>
      </c>
      <c r="T166" s="221">
        <f>S166*H166</f>
        <v>0</v>
      </c>
      <c r="AR166" s="21" t="s">
        <v>136</v>
      </c>
      <c r="AT166" s="21" t="s">
        <v>117</v>
      </c>
      <c r="AU166" s="21" t="s">
        <v>81</v>
      </c>
      <c r="AY166" s="21" t="s">
        <v>114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21" t="s">
        <v>74</v>
      </c>
      <c r="BK166" s="222">
        <f>ROUND(I166*H166,2)</f>
        <v>0</v>
      </c>
      <c r="BL166" s="21" t="s">
        <v>136</v>
      </c>
      <c r="BM166" s="21" t="s">
        <v>434</v>
      </c>
    </row>
    <row r="167" s="1" customFormat="1" ht="16.5" customHeight="1">
      <c r="B167" s="43"/>
      <c r="C167" s="223" t="s">
        <v>435</v>
      </c>
      <c r="D167" s="223" t="s">
        <v>139</v>
      </c>
      <c r="E167" s="224" t="s">
        <v>436</v>
      </c>
      <c r="F167" s="225" t="s">
        <v>437</v>
      </c>
      <c r="G167" s="226" t="s">
        <v>159</v>
      </c>
      <c r="H167" s="227">
        <v>2</v>
      </c>
      <c r="I167" s="228"/>
      <c r="J167" s="229">
        <f>ROUND(I167*H167,2)</f>
        <v>0</v>
      </c>
      <c r="K167" s="225" t="s">
        <v>21</v>
      </c>
      <c r="L167" s="230"/>
      <c r="M167" s="231" t="s">
        <v>21</v>
      </c>
      <c r="N167" s="232" t="s">
        <v>40</v>
      </c>
      <c r="O167" s="44"/>
      <c r="P167" s="220">
        <f>O167*H167</f>
        <v>0</v>
      </c>
      <c r="Q167" s="220">
        <v>0.0135</v>
      </c>
      <c r="R167" s="220">
        <f>Q167*H167</f>
        <v>0.027</v>
      </c>
      <c r="S167" s="220">
        <v>0</v>
      </c>
      <c r="T167" s="221">
        <f>S167*H167</f>
        <v>0</v>
      </c>
      <c r="AR167" s="21" t="s">
        <v>142</v>
      </c>
      <c r="AT167" s="21" t="s">
        <v>139</v>
      </c>
      <c r="AU167" s="21" t="s">
        <v>81</v>
      </c>
      <c r="AY167" s="21" t="s">
        <v>114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21" t="s">
        <v>74</v>
      </c>
      <c r="BK167" s="222">
        <f>ROUND(I167*H167,2)</f>
        <v>0</v>
      </c>
      <c r="BL167" s="21" t="s">
        <v>136</v>
      </c>
      <c r="BM167" s="21" t="s">
        <v>438</v>
      </c>
    </row>
    <row r="168" s="1" customFormat="1" ht="16.5" customHeight="1">
      <c r="B168" s="43"/>
      <c r="C168" s="211" t="s">
        <v>439</v>
      </c>
      <c r="D168" s="211" t="s">
        <v>117</v>
      </c>
      <c r="E168" s="212" t="s">
        <v>440</v>
      </c>
      <c r="F168" s="213" t="s">
        <v>441</v>
      </c>
      <c r="G168" s="214" t="s">
        <v>318</v>
      </c>
      <c r="H168" s="215">
        <v>6</v>
      </c>
      <c r="I168" s="216"/>
      <c r="J168" s="217">
        <f>ROUND(I168*H168,2)</f>
        <v>0</v>
      </c>
      <c r="K168" s="213" t="s">
        <v>21</v>
      </c>
      <c r="L168" s="69"/>
      <c r="M168" s="218" t="s">
        <v>21</v>
      </c>
      <c r="N168" s="219" t="s">
        <v>40</v>
      </c>
      <c r="O168" s="44"/>
      <c r="P168" s="220">
        <f>O168*H168</f>
        <v>0</v>
      </c>
      <c r="Q168" s="220">
        <v>0.00264</v>
      </c>
      <c r="R168" s="220">
        <f>Q168*H168</f>
        <v>0.01584</v>
      </c>
      <c r="S168" s="220">
        <v>0</v>
      </c>
      <c r="T168" s="221">
        <f>S168*H168</f>
        <v>0</v>
      </c>
      <c r="AR168" s="21" t="s">
        <v>136</v>
      </c>
      <c r="AT168" s="21" t="s">
        <v>117</v>
      </c>
      <c r="AU168" s="21" t="s">
        <v>81</v>
      </c>
      <c r="AY168" s="21" t="s">
        <v>114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21" t="s">
        <v>74</v>
      </c>
      <c r="BK168" s="222">
        <f>ROUND(I168*H168,2)</f>
        <v>0</v>
      </c>
      <c r="BL168" s="21" t="s">
        <v>136</v>
      </c>
      <c r="BM168" s="21" t="s">
        <v>442</v>
      </c>
    </row>
    <row r="169" s="1" customFormat="1">
      <c r="B169" s="43"/>
      <c r="C169" s="71"/>
      <c r="D169" s="233" t="s">
        <v>183</v>
      </c>
      <c r="E169" s="71"/>
      <c r="F169" s="234" t="s">
        <v>443</v>
      </c>
      <c r="G169" s="71"/>
      <c r="H169" s="71"/>
      <c r="I169" s="182"/>
      <c r="J169" s="71"/>
      <c r="K169" s="71"/>
      <c r="L169" s="69"/>
      <c r="M169" s="235"/>
      <c r="N169" s="44"/>
      <c r="O169" s="44"/>
      <c r="P169" s="44"/>
      <c r="Q169" s="44"/>
      <c r="R169" s="44"/>
      <c r="S169" s="44"/>
      <c r="T169" s="92"/>
      <c r="AT169" s="21" t="s">
        <v>183</v>
      </c>
      <c r="AU169" s="21" t="s">
        <v>81</v>
      </c>
    </row>
    <row r="170" s="1" customFormat="1" ht="16.5" customHeight="1">
      <c r="B170" s="43"/>
      <c r="C170" s="223" t="s">
        <v>444</v>
      </c>
      <c r="D170" s="223" t="s">
        <v>139</v>
      </c>
      <c r="E170" s="224" t="s">
        <v>445</v>
      </c>
      <c r="F170" s="225" t="s">
        <v>446</v>
      </c>
      <c r="G170" s="226" t="s">
        <v>159</v>
      </c>
      <c r="H170" s="227">
        <v>6</v>
      </c>
      <c r="I170" s="228"/>
      <c r="J170" s="229">
        <f>ROUND(I170*H170,2)</f>
        <v>0</v>
      </c>
      <c r="K170" s="225" t="s">
        <v>21</v>
      </c>
      <c r="L170" s="230"/>
      <c r="M170" s="231" t="s">
        <v>21</v>
      </c>
      <c r="N170" s="232" t="s">
        <v>40</v>
      </c>
      <c r="O170" s="44"/>
      <c r="P170" s="220">
        <f>O170*H170</f>
        <v>0</v>
      </c>
      <c r="Q170" s="220">
        <v>0.0060000000000000001</v>
      </c>
      <c r="R170" s="220">
        <f>Q170*H170</f>
        <v>0.036000000000000004</v>
      </c>
      <c r="S170" s="220">
        <v>0</v>
      </c>
      <c r="T170" s="221">
        <f>S170*H170</f>
        <v>0</v>
      </c>
      <c r="AR170" s="21" t="s">
        <v>142</v>
      </c>
      <c r="AT170" s="21" t="s">
        <v>139</v>
      </c>
      <c r="AU170" s="21" t="s">
        <v>81</v>
      </c>
      <c r="AY170" s="21" t="s">
        <v>114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21" t="s">
        <v>74</v>
      </c>
      <c r="BK170" s="222">
        <f>ROUND(I170*H170,2)</f>
        <v>0</v>
      </c>
      <c r="BL170" s="21" t="s">
        <v>136</v>
      </c>
      <c r="BM170" s="21" t="s">
        <v>447</v>
      </c>
    </row>
    <row r="171" s="1" customFormat="1" ht="25.5" customHeight="1">
      <c r="B171" s="43"/>
      <c r="C171" s="223" t="s">
        <v>448</v>
      </c>
      <c r="D171" s="223" t="s">
        <v>139</v>
      </c>
      <c r="E171" s="224" t="s">
        <v>449</v>
      </c>
      <c r="F171" s="225" t="s">
        <v>450</v>
      </c>
      <c r="G171" s="226" t="s">
        <v>159</v>
      </c>
      <c r="H171" s="227">
        <v>1</v>
      </c>
      <c r="I171" s="228"/>
      <c r="J171" s="229">
        <f>ROUND(I171*H171,2)</f>
        <v>0</v>
      </c>
      <c r="K171" s="225" t="s">
        <v>21</v>
      </c>
      <c r="L171" s="230"/>
      <c r="M171" s="231" t="s">
        <v>21</v>
      </c>
      <c r="N171" s="232" t="s">
        <v>40</v>
      </c>
      <c r="O171" s="44"/>
      <c r="P171" s="220">
        <f>O171*H171</f>
        <v>0</v>
      </c>
      <c r="Q171" s="220">
        <v>0.0155</v>
      </c>
      <c r="R171" s="220">
        <f>Q171*H171</f>
        <v>0.0155</v>
      </c>
      <c r="S171" s="220">
        <v>0</v>
      </c>
      <c r="T171" s="221">
        <f>S171*H171</f>
        <v>0</v>
      </c>
      <c r="AR171" s="21" t="s">
        <v>142</v>
      </c>
      <c r="AT171" s="21" t="s">
        <v>139</v>
      </c>
      <c r="AU171" s="21" t="s">
        <v>81</v>
      </c>
      <c r="AY171" s="21" t="s">
        <v>114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21" t="s">
        <v>74</v>
      </c>
      <c r="BK171" s="222">
        <f>ROUND(I171*H171,2)</f>
        <v>0</v>
      </c>
      <c r="BL171" s="21" t="s">
        <v>136</v>
      </c>
      <c r="BM171" s="21" t="s">
        <v>451</v>
      </c>
    </row>
    <row r="172" s="1" customFormat="1" ht="16.5" customHeight="1">
      <c r="B172" s="43"/>
      <c r="C172" s="211" t="s">
        <v>452</v>
      </c>
      <c r="D172" s="211" t="s">
        <v>117</v>
      </c>
      <c r="E172" s="212" t="s">
        <v>453</v>
      </c>
      <c r="F172" s="213" t="s">
        <v>454</v>
      </c>
      <c r="G172" s="214" t="s">
        <v>318</v>
      </c>
      <c r="H172" s="215">
        <v>4</v>
      </c>
      <c r="I172" s="216"/>
      <c r="J172" s="217">
        <f>ROUND(I172*H172,2)</f>
        <v>0</v>
      </c>
      <c r="K172" s="213" t="s">
        <v>21</v>
      </c>
      <c r="L172" s="69"/>
      <c r="M172" s="218" t="s">
        <v>21</v>
      </c>
      <c r="N172" s="219" t="s">
        <v>40</v>
      </c>
      <c r="O172" s="44"/>
      <c r="P172" s="220">
        <f>O172*H172</f>
        <v>0</v>
      </c>
      <c r="Q172" s="220">
        <v>0.00088000000000000003</v>
      </c>
      <c r="R172" s="220">
        <f>Q172*H172</f>
        <v>0.0035200000000000001</v>
      </c>
      <c r="S172" s="220">
        <v>0</v>
      </c>
      <c r="T172" s="221">
        <f>S172*H172</f>
        <v>0</v>
      </c>
      <c r="AR172" s="21" t="s">
        <v>136</v>
      </c>
      <c r="AT172" s="21" t="s">
        <v>117</v>
      </c>
      <c r="AU172" s="21" t="s">
        <v>81</v>
      </c>
      <c r="AY172" s="21" t="s">
        <v>114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21" t="s">
        <v>74</v>
      </c>
      <c r="BK172" s="222">
        <f>ROUND(I172*H172,2)</f>
        <v>0</v>
      </c>
      <c r="BL172" s="21" t="s">
        <v>136</v>
      </c>
      <c r="BM172" s="21" t="s">
        <v>455</v>
      </c>
    </row>
    <row r="173" s="1" customFormat="1" ht="16.5" customHeight="1">
      <c r="B173" s="43"/>
      <c r="C173" s="223" t="s">
        <v>456</v>
      </c>
      <c r="D173" s="223" t="s">
        <v>139</v>
      </c>
      <c r="E173" s="224" t="s">
        <v>457</v>
      </c>
      <c r="F173" s="225" t="s">
        <v>458</v>
      </c>
      <c r="G173" s="226" t="s">
        <v>159</v>
      </c>
      <c r="H173" s="227">
        <v>3</v>
      </c>
      <c r="I173" s="228"/>
      <c r="J173" s="229">
        <f>ROUND(I173*H173,2)</f>
        <v>0</v>
      </c>
      <c r="K173" s="225" t="s">
        <v>21</v>
      </c>
      <c r="L173" s="230"/>
      <c r="M173" s="231" t="s">
        <v>21</v>
      </c>
      <c r="N173" s="232" t="s">
        <v>40</v>
      </c>
      <c r="O173" s="44"/>
      <c r="P173" s="220">
        <f>O173*H173</f>
        <v>0</v>
      </c>
      <c r="Q173" s="220">
        <v>0.034000000000000002</v>
      </c>
      <c r="R173" s="220">
        <f>Q173*H173</f>
        <v>0.10200000000000001</v>
      </c>
      <c r="S173" s="220">
        <v>0</v>
      </c>
      <c r="T173" s="221">
        <f>S173*H173</f>
        <v>0</v>
      </c>
      <c r="AR173" s="21" t="s">
        <v>142</v>
      </c>
      <c r="AT173" s="21" t="s">
        <v>139</v>
      </c>
      <c r="AU173" s="21" t="s">
        <v>81</v>
      </c>
      <c r="AY173" s="21" t="s">
        <v>114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21" t="s">
        <v>74</v>
      </c>
      <c r="BK173" s="222">
        <f>ROUND(I173*H173,2)</f>
        <v>0</v>
      </c>
      <c r="BL173" s="21" t="s">
        <v>136</v>
      </c>
      <c r="BM173" s="21" t="s">
        <v>459</v>
      </c>
    </row>
    <row r="174" s="1" customFormat="1" ht="16.5" customHeight="1">
      <c r="B174" s="43"/>
      <c r="C174" s="223" t="s">
        <v>460</v>
      </c>
      <c r="D174" s="223" t="s">
        <v>139</v>
      </c>
      <c r="E174" s="224" t="s">
        <v>461</v>
      </c>
      <c r="F174" s="225" t="s">
        <v>462</v>
      </c>
      <c r="G174" s="226" t="s">
        <v>159</v>
      </c>
      <c r="H174" s="227">
        <v>1</v>
      </c>
      <c r="I174" s="228"/>
      <c r="J174" s="229">
        <f>ROUND(I174*H174,2)</f>
        <v>0</v>
      </c>
      <c r="K174" s="225" t="s">
        <v>21</v>
      </c>
      <c r="L174" s="230"/>
      <c r="M174" s="231" t="s">
        <v>21</v>
      </c>
      <c r="N174" s="232" t="s">
        <v>40</v>
      </c>
      <c r="O174" s="44"/>
      <c r="P174" s="220">
        <f>O174*H174</f>
        <v>0</v>
      </c>
      <c r="Q174" s="220">
        <v>0.035000000000000003</v>
      </c>
      <c r="R174" s="220">
        <f>Q174*H174</f>
        <v>0.035000000000000003</v>
      </c>
      <c r="S174" s="220">
        <v>0</v>
      </c>
      <c r="T174" s="221">
        <f>S174*H174</f>
        <v>0</v>
      </c>
      <c r="AR174" s="21" t="s">
        <v>142</v>
      </c>
      <c r="AT174" s="21" t="s">
        <v>139</v>
      </c>
      <c r="AU174" s="21" t="s">
        <v>81</v>
      </c>
      <c r="AY174" s="21" t="s">
        <v>114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21" t="s">
        <v>74</v>
      </c>
      <c r="BK174" s="222">
        <f>ROUND(I174*H174,2)</f>
        <v>0</v>
      </c>
      <c r="BL174" s="21" t="s">
        <v>136</v>
      </c>
      <c r="BM174" s="21" t="s">
        <v>463</v>
      </c>
    </row>
    <row r="175" s="1" customFormat="1" ht="16.5" customHeight="1">
      <c r="B175" s="43"/>
      <c r="C175" s="211" t="s">
        <v>464</v>
      </c>
      <c r="D175" s="211" t="s">
        <v>117</v>
      </c>
      <c r="E175" s="212" t="s">
        <v>465</v>
      </c>
      <c r="F175" s="213" t="s">
        <v>466</v>
      </c>
      <c r="G175" s="214" t="s">
        <v>318</v>
      </c>
      <c r="H175" s="215">
        <v>4</v>
      </c>
      <c r="I175" s="216"/>
      <c r="J175" s="217">
        <f>ROUND(I175*H175,2)</f>
        <v>0</v>
      </c>
      <c r="K175" s="213" t="s">
        <v>21</v>
      </c>
      <c r="L175" s="69"/>
      <c r="M175" s="218" t="s">
        <v>21</v>
      </c>
      <c r="N175" s="219" t="s">
        <v>40</v>
      </c>
      <c r="O175" s="44"/>
      <c r="P175" s="220">
        <f>O175*H175</f>
        <v>0</v>
      </c>
      <c r="Q175" s="220">
        <v>0.00017000000000000001</v>
      </c>
      <c r="R175" s="220">
        <f>Q175*H175</f>
        <v>0.00068000000000000005</v>
      </c>
      <c r="S175" s="220">
        <v>0</v>
      </c>
      <c r="T175" s="221">
        <f>S175*H175</f>
        <v>0</v>
      </c>
      <c r="AR175" s="21" t="s">
        <v>136</v>
      </c>
      <c r="AT175" s="21" t="s">
        <v>117</v>
      </c>
      <c r="AU175" s="21" t="s">
        <v>81</v>
      </c>
      <c r="AY175" s="21" t="s">
        <v>114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21" t="s">
        <v>74</v>
      </c>
      <c r="BK175" s="222">
        <f>ROUND(I175*H175,2)</f>
        <v>0</v>
      </c>
      <c r="BL175" s="21" t="s">
        <v>136</v>
      </c>
      <c r="BM175" s="21" t="s">
        <v>467</v>
      </c>
    </row>
    <row r="176" s="1" customFormat="1" ht="25.5" customHeight="1">
      <c r="B176" s="43"/>
      <c r="C176" s="223" t="s">
        <v>468</v>
      </c>
      <c r="D176" s="223" t="s">
        <v>139</v>
      </c>
      <c r="E176" s="224" t="s">
        <v>469</v>
      </c>
      <c r="F176" s="225" t="s">
        <v>470</v>
      </c>
      <c r="G176" s="226" t="s">
        <v>159</v>
      </c>
      <c r="H176" s="227">
        <v>4</v>
      </c>
      <c r="I176" s="228"/>
      <c r="J176" s="229">
        <f>ROUND(I176*H176,2)</f>
        <v>0</v>
      </c>
      <c r="K176" s="225" t="s">
        <v>154</v>
      </c>
      <c r="L176" s="230"/>
      <c r="M176" s="231" t="s">
        <v>21</v>
      </c>
      <c r="N176" s="232" t="s">
        <v>40</v>
      </c>
      <c r="O176" s="44"/>
      <c r="P176" s="220">
        <f>O176*H176</f>
        <v>0</v>
      </c>
      <c r="Q176" s="220">
        <v>0.0018</v>
      </c>
      <c r="R176" s="220">
        <f>Q176*H176</f>
        <v>0.0071999999999999998</v>
      </c>
      <c r="S176" s="220">
        <v>0</v>
      </c>
      <c r="T176" s="221">
        <f>S176*H176</f>
        <v>0</v>
      </c>
      <c r="AR176" s="21" t="s">
        <v>142</v>
      </c>
      <c r="AT176" s="21" t="s">
        <v>139</v>
      </c>
      <c r="AU176" s="21" t="s">
        <v>81</v>
      </c>
      <c r="AY176" s="21" t="s">
        <v>114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21" t="s">
        <v>74</v>
      </c>
      <c r="BK176" s="222">
        <f>ROUND(I176*H176,2)</f>
        <v>0</v>
      </c>
      <c r="BL176" s="21" t="s">
        <v>136</v>
      </c>
      <c r="BM176" s="21" t="s">
        <v>471</v>
      </c>
    </row>
    <row r="177" s="1" customFormat="1" ht="16.5" customHeight="1">
      <c r="B177" s="43"/>
      <c r="C177" s="223" t="s">
        <v>472</v>
      </c>
      <c r="D177" s="223" t="s">
        <v>139</v>
      </c>
      <c r="E177" s="224" t="s">
        <v>473</v>
      </c>
      <c r="F177" s="225" t="s">
        <v>474</v>
      </c>
      <c r="G177" s="226" t="s">
        <v>159</v>
      </c>
      <c r="H177" s="227">
        <v>4</v>
      </c>
      <c r="I177" s="228"/>
      <c r="J177" s="229">
        <f>ROUND(I177*H177,2)</f>
        <v>0</v>
      </c>
      <c r="K177" s="225" t="s">
        <v>154</v>
      </c>
      <c r="L177" s="230"/>
      <c r="M177" s="231" t="s">
        <v>21</v>
      </c>
      <c r="N177" s="232" t="s">
        <v>40</v>
      </c>
      <c r="O177" s="44"/>
      <c r="P177" s="220">
        <f>O177*H177</f>
        <v>0</v>
      </c>
      <c r="Q177" s="220">
        <v>0.0064999999999999997</v>
      </c>
      <c r="R177" s="220">
        <f>Q177*H177</f>
        <v>0.025999999999999999</v>
      </c>
      <c r="S177" s="220">
        <v>0</v>
      </c>
      <c r="T177" s="221">
        <f>S177*H177</f>
        <v>0</v>
      </c>
      <c r="AR177" s="21" t="s">
        <v>142</v>
      </c>
      <c r="AT177" s="21" t="s">
        <v>139</v>
      </c>
      <c r="AU177" s="21" t="s">
        <v>81</v>
      </c>
      <c r="AY177" s="21" t="s">
        <v>114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21" t="s">
        <v>74</v>
      </c>
      <c r="BK177" s="222">
        <f>ROUND(I177*H177,2)</f>
        <v>0</v>
      </c>
      <c r="BL177" s="21" t="s">
        <v>136</v>
      </c>
      <c r="BM177" s="21" t="s">
        <v>475</v>
      </c>
    </row>
    <row r="178" s="1" customFormat="1" ht="16.5" customHeight="1">
      <c r="B178" s="43"/>
      <c r="C178" s="223" t="s">
        <v>476</v>
      </c>
      <c r="D178" s="223" t="s">
        <v>139</v>
      </c>
      <c r="E178" s="224" t="s">
        <v>477</v>
      </c>
      <c r="F178" s="225" t="s">
        <v>478</v>
      </c>
      <c r="G178" s="226" t="s">
        <v>159</v>
      </c>
      <c r="H178" s="227">
        <v>1</v>
      </c>
      <c r="I178" s="228"/>
      <c r="J178" s="229">
        <f>ROUND(I178*H178,2)</f>
        <v>0</v>
      </c>
      <c r="K178" s="225" t="s">
        <v>21</v>
      </c>
      <c r="L178" s="230"/>
      <c r="M178" s="231" t="s">
        <v>21</v>
      </c>
      <c r="N178" s="232" t="s">
        <v>40</v>
      </c>
      <c r="O178" s="44"/>
      <c r="P178" s="220">
        <f>O178*H178</f>
        <v>0</v>
      </c>
      <c r="Q178" s="220">
        <v>0.088999999999999996</v>
      </c>
      <c r="R178" s="220">
        <f>Q178*H178</f>
        <v>0.088999999999999996</v>
      </c>
      <c r="S178" s="220">
        <v>0</v>
      </c>
      <c r="T178" s="221">
        <f>S178*H178</f>
        <v>0</v>
      </c>
      <c r="AR178" s="21" t="s">
        <v>142</v>
      </c>
      <c r="AT178" s="21" t="s">
        <v>139</v>
      </c>
      <c r="AU178" s="21" t="s">
        <v>81</v>
      </c>
      <c r="AY178" s="21" t="s">
        <v>114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21" t="s">
        <v>74</v>
      </c>
      <c r="BK178" s="222">
        <f>ROUND(I178*H178,2)</f>
        <v>0</v>
      </c>
      <c r="BL178" s="21" t="s">
        <v>136</v>
      </c>
      <c r="BM178" s="21" t="s">
        <v>479</v>
      </c>
    </row>
    <row r="179" s="1" customFormat="1" ht="16.5" customHeight="1">
      <c r="B179" s="43"/>
      <c r="C179" s="223" t="s">
        <v>480</v>
      </c>
      <c r="D179" s="223" t="s">
        <v>139</v>
      </c>
      <c r="E179" s="224" t="s">
        <v>481</v>
      </c>
      <c r="F179" s="225" t="s">
        <v>482</v>
      </c>
      <c r="G179" s="226" t="s">
        <v>159</v>
      </c>
      <c r="H179" s="227">
        <v>4</v>
      </c>
      <c r="I179" s="228"/>
      <c r="J179" s="229">
        <f>ROUND(I179*H179,2)</f>
        <v>0</v>
      </c>
      <c r="K179" s="225" t="s">
        <v>21</v>
      </c>
      <c r="L179" s="230"/>
      <c r="M179" s="231" t="s">
        <v>21</v>
      </c>
      <c r="N179" s="232" t="s">
        <v>40</v>
      </c>
      <c r="O179" s="44"/>
      <c r="P179" s="220">
        <f>O179*H179</f>
        <v>0</v>
      </c>
      <c r="Q179" s="220">
        <v>0.035000000000000003</v>
      </c>
      <c r="R179" s="220">
        <f>Q179*H179</f>
        <v>0.14000000000000001</v>
      </c>
      <c r="S179" s="220">
        <v>0</v>
      </c>
      <c r="T179" s="221">
        <f>S179*H179</f>
        <v>0</v>
      </c>
      <c r="AR179" s="21" t="s">
        <v>142</v>
      </c>
      <c r="AT179" s="21" t="s">
        <v>139</v>
      </c>
      <c r="AU179" s="21" t="s">
        <v>81</v>
      </c>
      <c r="AY179" s="21" t="s">
        <v>114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21" t="s">
        <v>74</v>
      </c>
      <c r="BK179" s="222">
        <f>ROUND(I179*H179,2)</f>
        <v>0</v>
      </c>
      <c r="BL179" s="21" t="s">
        <v>136</v>
      </c>
      <c r="BM179" s="21" t="s">
        <v>483</v>
      </c>
    </row>
    <row r="180" s="1" customFormat="1" ht="25.5" customHeight="1">
      <c r="B180" s="43"/>
      <c r="C180" s="211" t="s">
        <v>484</v>
      </c>
      <c r="D180" s="211" t="s">
        <v>117</v>
      </c>
      <c r="E180" s="212" t="s">
        <v>485</v>
      </c>
      <c r="F180" s="213" t="s">
        <v>486</v>
      </c>
      <c r="G180" s="214" t="s">
        <v>159</v>
      </c>
      <c r="H180" s="215">
        <v>2</v>
      </c>
      <c r="I180" s="216"/>
      <c r="J180" s="217">
        <f>ROUND(I180*H180,2)</f>
        <v>0</v>
      </c>
      <c r="K180" s="213" t="s">
        <v>21</v>
      </c>
      <c r="L180" s="69"/>
      <c r="M180" s="218" t="s">
        <v>21</v>
      </c>
      <c r="N180" s="219" t="s">
        <v>40</v>
      </c>
      <c r="O180" s="44"/>
      <c r="P180" s="220">
        <f>O180*H180</f>
        <v>0</v>
      </c>
      <c r="Q180" s="220">
        <v>0.0147</v>
      </c>
      <c r="R180" s="220">
        <f>Q180*H180</f>
        <v>0.029399999999999999</v>
      </c>
      <c r="S180" s="220">
        <v>0</v>
      </c>
      <c r="T180" s="221">
        <f>S180*H180</f>
        <v>0</v>
      </c>
      <c r="AR180" s="21" t="s">
        <v>136</v>
      </c>
      <c r="AT180" s="21" t="s">
        <v>117</v>
      </c>
      <c r="AU180" s="21" t="s">
        <v>81</v>
      </c>
      <c r="AY180" s="21" t="s">
        <v>114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21" t="s">
        <v>74</v>
      </c>
      <c r="BK180" s="222">
        <f>ROUND(I180*H180,2)</f>
        <v>0</v>
      </c>
      <c r="BL180" s="21" t="s">
        <v>136</v>
      </c>
      <c r="BM180" s="21" t="s">
        <v>487</v>
      </c>
    </row>
    <row r="181" s="1" customFormat="1" ht="16.5" customHeight="1">
      <c r="B181" s="43"/>
      <c r="C181" s="211" t="s">
        <v>488</v>
      </c>
      <c r="D181" s="211" t="s">
        <v>117</v>
      </c>
      <c r="E181" s="212" t="s">
        <v>489</v>
      </c>
      <c r="F181" s="213" t="s">
        <v>490</v>
      </c>
      <c r="G181" s="214" t="s">
        <v>318</v>
      </c>
      <c r="H181" s="215">
        <v>1</v>
      </c>
      <c r="I181" s="216"/>
      <c r="J181" s="217">
        <f>ROUND(I181*H181,2)</f>
        <v>0</v>
      </c>
      <c r="K181" s="213" t="s">
        <v>154</v>
      </c>
      <c r="L181" s="69"/>
      <c r="M181" s="218" t="s">
        <v>21</v>
      </c>
      <c r="N181" s="219" t="s">
        <v>40</v>
      </c>
      <c r="O181" s="44"/>
      <c r="P181" s="220">
        <f>O181*H181</f>
        <v>0</v>
      </c>
      <c r="Q181" s="220">
        <v>0.00066</v>
      </c>
      <c r="R181" s="220">
        <f>Q181*H181</f>
        <v>0.00066</v>
      </c>
      <c r="S181" s="220">
        <v>0</v>
      </c>
      <c r="T181" s="221">
        <f>S181*H181</f>
        <v>0</v>
      </c>
      <c r="AR181" s="21" t="s">
        <v>136</v>
      </c>
      <c r="AT181" s="21" t="s">
        <v>117</v>
      </c>
      <c r="AU181" s="21" t="s">
        <v>81</v>
      </c>
      <c r="AY181" s="21" t="s">
        <v>114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21" t="s">
        <v>74</v>
      </c>
      <c r="BK181" s="222">
        <f>ROUND(I181*H181,2)</f>
        <v>0</v>
      </c>
      <c r="BL181" s="21" t="s">
        <v>136</v>
      </c>
      <c r="BM181" s="21" t="s">
        <v>491</v>
      </c>
    </row>
    <row r="182" s="1" customFormat="1" ht="16.5" customHeight="1">
      <c r="B182" s="43"/>
      <c r="C182" s="223" t="s">
        <v>492</v>
      </c>
      <c r="D182" s="223" t="s">
        <v>139</v>
      </c>
      <c r="E182" s="224" t="s">
        <v>493</v>
      </c>
      <c r="F182" s="225" t="s">
        <v>494</v>
      </c>
      <c r="G182" s="226" t="s">
        <v>159</v>
      </c>
      <c r="H182" s="227">
        <v>1</v>
      </c>
      <c r="I182" s="228"/>
      <c r="J182" s="229">
        <f>ROUND(I182*H182,2)</f>
        <v>0</v>
      </c>
      <c r="K182" s="225" t="s">
        <v>154</v>
      </c>
      <c r="L182" s="230"/>
      <c r="M182" s="231" t="s">
        <v>21</v>
      </c>
      <c r="N182" s="232" t="s">
        <v>40</v>
      </c>
      <c r="O182" s="44"/>
      <c r="P182" s="220">
        <f>O182*H182</f>
        <v>0</v>
      </c>
      <c r="Q182" s="220">
        <v>0.0082000000000000007</v>
      </c>
      <c r="R182" s="220">
        <f>Q182*H182</f>
        <v>0.0082000000000000007</v>
      </c>
      <c r="S182" s="220">
        <v>0</v>
      </c>
      <c r="T182" s="221">
        <f>S182*H182</f>
        <v>0</v>
      </c>
      <c r="AR182" s="21" t="s">
        <v>142</v>
      </c>
      <c r="AT182" s="21" t="s">
        <v>139</v>
      </c>
      <c r="AU182" s="21" t="s">
        <v>81</v>
      </c>
      <c r="AY182" s="21" t="s">
        <v>114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21" t="s">
        <v>74</v>
      </c>
      <c r="BK182" s="222">
        <f>ROUND(I182*H182,2)</f>
        <v>0</v>
      </c>
      <c r="BL182" s="21" t="s">
        <v>136</v>
      </c>
      <c r="BM182" s="21" t="s">
        <v>495</v>
      </c>
    </row>
    <row r="183" s="1" customFormat="1" ht="16.5" customHeight="1">
      <c r="B183" s="43"/>
      <c r="C183" s="211" t="s">
        <v>496</v>
      </c>
      <c r="D183" s="211" t="s">
        <v>117</v>
      </c>
      <c r="E183" s="212" t="s">
        <v>497</v>
      </c>
      <c r="F183" s="213" t="s">
        <v>498</v>
      </c>
      <c r="G183" s="214" t="s">
        <v>318</v>
      </c>
      <c r="H183" s="215">
        <v>3</v>
      </c>
      <c r="I183" s="216"/>
      <c r="J183" s="217">
        <f>ROUND(I183*H183,2)</f>
        <v>0</v>
      </c>
      <c r="K183" s="213" t="s">
        <v>154</v>
      </c>
      <c r="L183" s="69"/>
      <c r="M183" s="218" t="s">
        <v>21</v>
      </c>
      <c r="N183" s="219" t="s">
        <v>40</v>
      </c>
      <c r="O183" s="44"/>
      <c r="P183" s="220">
        <f>O183*H183</f>
        <v>0</v>
      </c>
      <c r="Q183" s="220">
        <v>0.0053699999999999998</v>
      </c>
      <c r="R183" s="220">
        <f>Q183*H183</f>
        <v>0.016109999999999999</v>
      </c>
      <c r="S183" s="220">
        <v>0</v>
      </c>
      <c r="T183" s="221">
        <f>S183*H183</f>
        <v>0</v>
      </c>
      <c r="AR183" s="21" t="s">
        <v>136</v>
      </c>
      <c r="AT183" s="21" t="s">
        <v>117</v>
      </c>
      <c r="AU183" s="21" t="s">
        <v>81</v>
      </c>
      <c r="AY183" s="21" t="s">
        <v>114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21" t="s">
        <v>74</v>
      </c>
      <c r="BK183" s="222">
        <f>ROUND(I183*H183,2)</f>
        <v>0</v>
      </c>
      <c r="BL183" s="21" t="s">
        <v>136</v>
      </c>
      <c r="BM183" s="21" t="s">
        <v>499</v>
      </c>
    </row>
    <row r="184" s="1" customFormat="1" ht="25.5" customHeight="1">
      <c r="B184" s="43"/>
      <c r="C184" s="223" t="s">
        <v>500</v>
      </c>
      <c r="D184" s="223" t="s">
        <v>139</v>
      </c>
      <c r="E184" s="224" t="s">
        <v>501</v>
      </c>
      <c r="F184" s="225" t="s">
        <v>502</v>
      </c>
      <c r="G184" s="226" t="s">
        <v>159</v>
      </c>
      <c r="H184" s="227">
        <v>3</v>
      </c>
      <c r="I184" s="228"/>
      <c r="J184" s="229">
        <f>ROUND(I184*H184,2)</f>
        <v>0</v>
      </c>
      <c r="K184" s="225" t="s">
        <v>154</v>
      </c>
      <c r="L184" s="230"/>
      <c r="M184" s="231" t="s">
        <v>21</v>
      </c>
      <c r="N184" s="232" t="s">
        <v>40</v>
      </c>
      <c r="O184" s="44"/>
      <c r="P184" s="220">
        <f>O184*H184</f>
        <v>0</v>
      </c>
      <c r="Q184" s="220">
        <v>0.049000000000000002</v>
      </c>
      <c r="R184" s="220">
        <f>Q184*H184</f>
        <v>0.14700000000000002</v>
      </c>
      <c r="S184" s="220">
        <v>0</v>
      </c>
      <c r="T184" s="221">
        <f>S184*H184</f>
        <v>0</v>
      </c>
      <c r="AR184" s="21" t="s">
        <v>142</v>
      </c>
      <c r="AT184" s="21" t="s">
        <v>139</v>
      </c>
      <c r="AU184" s="21" t="s">
        <v>81</v>
      </c>
      <c r="AY184" s="21" t="s">
        <v>114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21" t="s">
        <v>74</v>
      </c>
      <c r="BK184" s="222">
        <f>ROUND(I184*H184,2)</f>
        <v>0</v>
      </c>
      <c r="BL184" s="21" t="s">
        <v>136</v>
      </c>
      <c r="BM184" s="21" t="s">
        <v>503</v>
      </c>
    </row>
    <row r="185" s="1" customFormat="1" ht="16.5" customHeight="1">
      <c r="B185" s="43"/>
      <c r="C185" s="211" t="s">
        <v>504</v>
      </c>
      <c r="D185" s="211" t="s">
        <v>117</v>
      </c>
      <c r="E185" s="212" t="s">
        <v>505</v>
      </c>
      <c r="F185" s="213" t="s">
        <v>506</v>
      </c>
      <c r="G185" s="214" t="s">
        <v>318</v>
      </c>
      <c r="H185" s="215">
        <v>1</v>
      </c>
      <c r="I185" s="216"/>
      <c r="J185" s="217">
        <f>ROUND(I185*H185,2)</f>
        <v>0</v>
      </c>
      <c r="K185" s="213" t="s">
        <v>154</v>
      </c>
      <c r="L185" s="69"/>
      <c r="M185" s="218" t="s">
        <v>21</v>
      </c>
      <c r="N185" s="219" t="s">
        <v>40</v>
      </c>
      <c r="O185" s="44"/>
      <c r="P185" s="220">
        <f>O185*H185</f>
        <v>0</v>
      </c>
      <c r="Q185" s="220">
        <v>0.0057600000000000004</v>
      </c>
      <c r="R185" s="220">
        <f>Q185*H185</f>
        <v>0.0057600000000000004</v>
      </c>
      <c r="S185" s="220">
        <v>0</v>
      </c>
      <c r="T185" s="221">
        <f>S185*H185</f>
        <v>0</v>
      </c>
      <c r="AR185" s="21" t="s">
        <v>136</v>
      </c>
      <c r="AT185" s="21" t="s">
        <v>117</v>
      </c>
      <c r="AU185" s="21" t="s">
        <v>81</v>
      </c>
      <c r="AY185" s="21" t="s">
        <v>114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21" t="s">
        <v>74</v>
      </c>
      <c r="BK185" s="222">
        <f>ROUND(I185*H185,2)</f>
        <v>0</v>
      </c>
      <c r="BL185" s="21" t="s">
        <v>136</v>
      </c>
      <c r="BM185" s="21" t="s">
        <v>507</v>
      </c>
    </row>
    <row r="186" s="1" customFormat="1" ht="25.5" customHeight="1">
      <c r="B186" s="43"/>
      <c r="C186" s="223" t="s">
        <v>508</v>
      </c>
      <c r="D186" s="223" t="s">
        <v>139</v>
      </c>
      <c r="E186" s="224" t="s">
        <v>509</v>
      </c>
      <c r="F186" s="225" t="s">
        <v>510</v>
      </c>
      <c r="G186" s="226" t="s">
        <v>159</v>
      </c>
      <c r="H186" s="227">
        <v>1</v>
      </c>
      <c r="I186" s="228"/>
      <c r="J186" s="229">
        <f>ROUND(I186*H186,2)</f>
        <v>0</v>
      </c>
      <c r="K186" s="225" t="s">
        <v>21</v>
      </c>
      <c r="L186" s="230"/>
      <c r="M186" s="231" t="s">
        <v>21</v>
      </c>
      <c r="N186" s="232" t="s">
        <v>40</v>
      </c>
      <c r="O186" s="44"/>
      <c r="P186" s="220">
        <f>O186*H186</f>
        <v>0</v>
      </c>
      <c r="Q186" s="220">
        <v>0.078</v>
      </c>
      <c r="R186" s="220">
        <f>Q186*H186</f>
        <v>0.078</v>
      </c>
      <c r="S186" s="220">
        <v>0</v>
      </c>
      <c r="T186" s="221">
        <f>S186*H186</f>
        <v>0</v>
      </c>
      <c r="AR186" s="21" t="s">
        <v>142</v>
      </c>
      <c r="AT186" s="21" t="s">
        <v>139</v>
      </c>
      <c r="AU186" s="21" t="s">
        <v>81</v>
      </c>
      <c r="AY186" s="21" t="s">
        <v>114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21" t="s">
        <v>74</v>
      </c>
      <c r="BK186" s="222">
        <f>ROUND(I186*H186,2)</f>
        <v>0</v>
      </c>
      <c r="BL186" s="21" t="s">
        <v>136</v>
      </c>
      <c r="BM186" s="21" t="s">
        <v>511</v>
      </c>
    </row>
    <row r="187" s="1" customFormat="1" ht="16.5" customHeight="1">
      <c r="B187" s="43"/>
      <c r="C187" s="223" t="s">
        <v>512</v>
      </c>
      <c r="D187" s="223" t="s">
        <v>139</v>
      </c>
      <c r="E187" s="224" t="s">
        <v>513</v>
      </c>
      <c r="F187" s="225" t="s">
        <v>514</v>
      </c>
      <c r="G187" s="226" t="s">
        <v>159</v>
      </c>
      <c r="H187" s="227">
        <v>5</v>
      </c>
      <c r="I187" s="228"/>
      <c r="J187" s="229">
        <f>ROUND(I187*H187,2)</f>
        <v>0</v>
      </c>
      <c r="K187" s="225" t="s">
        <v>21</v>
      </c>
      <c r="L187" s="230"/>
      <c r="M187" s="231" t="s">
        <v>21</v>
      </c>
      <c r="N187" s="232" t="s">
        <v>40</v>
      </c>
      <c r="O187" s="44"/>
      <c r="P187" s="220">
        <f>O187*H187</f>
        <v>0</v>
      </c>
      <c r="Q187" s="220">
        <v>0.078</v>
      </c>
      <c r="R187" s="220">
        <f>Q187*H187</f>
        <v>0.39000000000000001</v>
      </c>
      <c r="S187" s="220">
        <v>0</v>
      </c>
      <c r="T187" s="221">
        <f>S187*H187</f>
        <v>0</v>
      </c>
      <c r="AR187" s="21" t="s">
        <v>142</v>
      </c>
      <c r="AT187" s="21" t="s">
        <v>139</v>
      </c>
      <c r="AU187" s="21" t="s">
        <v>81</v>
      </c>
      <c r="AY187" s="21" t="s">
        <v>114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21" t="s">
        <v>74</v>
      </c>
      <c r="BK187" s="222">
        <f>ROUND(I187*H187,2)</f>
        <v>0</v>
      </c>
      <c r="BL187" s="21" t="s">
        <v>136</v>
      </c>
      <c r="BM187" s="21" t="s">
        <v>515</v>
      </c>
    </row>
    <row r="188" s="1" customFormat="1" ht="16.5" customHeight="1">
      <c r="B188" s="43"/>
      <c r="C188" s="211" t="s">
        <v>516</v>
      </c>
      <c r="D188" s="211" t="s">
        <v>117</v>
      </c>
      <c r="E188" s="212" t="s">
        <v>517</v>
      </c>
      <c r="F188" s="213" t="s">
        <v>518</v>
      </c>
      <c r="G188" s="214" t="s">
        <v>159</v>
      </c>
      <c r="H188" s="215">
        <v>29</v>
      </c>
      <c r="I188" s="216"/>
      <c r="J188" s="217">
        <f>ROUND(I188*H188,2)</f>
        <v>0</v>
      </c>
      <c r="K188" s="213" t="s">
        <v>21</v>
      </c>
      <c r="L188" s="69"/>
      <c r="M188" s="218" t="s">
        <v>21</v>
      </c>
      <c r="N188" s="219" t="s">
        <v>40</v>
      </c>
      <c r="O188" s="44"/>
      <c r="P188" s="220">
        <f>O188*H188</f>
        <v>0</v>
      </c>
      <c r="Q188" s="220">
        <v>9.0000000000000006E-05</v>
      </c>
      <c r="R188" s="220">
        <f>Q188*H188</f>
        <v>0.0026100000000000003</v>
      </c>
      <c r="S188" s="220">
        <v>0</v>
      </c>
      <c r="T188" s="221">
        <f>S188*H188</f>
        <v>0</v>
      </c>
      <c r="AR188" s="21" t="s">
        <v>136</v>
      </c>
      <c r="AT188" s="21" t="s">
        <v>117</v>
      </c>
      <c r="AU188" s="21" t="s">
        <v>81</v>
      </c>
      <c r="AY188" s="21" t="s">
        <v>114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21" t="s">
        <v>74</v>
      </c>
      <c r="BK188" s="222">
        <f>ROUND(I188*H188,2)</f>
        <v>0</v>
      </c>
      <c r="BL188" s="21" t="s">
        <v>136</v>
      </c>
      <c r="BM188" s="21" t="s">
        <v>519</v>
      </c>
    </row>
    <row r="189" s="1" customFormat="1" ht="16.5" customHeight="1">
      <c r="B189" s="43"/>
      <c r="C189" s="223" t="s">
        <v>520</v>
      </c>
      <c r="D189" s="223" t="s">
        <v>139</v>
      </c>
      <c r="E189" s="224" t="s">
        <v>521</v>
      </c>
      <c r="F189" s="225" t="s">
        <v>522</v>
      </c>
      <c r="G189" s="226" t="s">
        <v>159</v>
      </c>
      <c r="H189" s="227">
        <v>29</v>
      </c>
      <c r="I189" s="228"/>
      <c r="J189" s="229">
        <f>ROUND(I189*H189,2)</f>
        <v>0</v>
      </c>
      <c r="K189" s="225" t="s">
        <v>21</v>
      </c>
      <c r="L189" s="230"/>
      <c r="M189" s="231" t="s">
        <v>21</v>
      </c>
      <c r="N189" s="232" t="s">
        <v>40</v>
      </c>
      <c r="O189" s="44"/>
      <c r="P189" s="220">
        <f>O189*H189</f>
        <v>0</v>
      </c>
      <c r="Q189" s="220">
        <v>0.00050000000000000001</v>
      </c>
      <c r="R189" s="220">
        <f>Q189*H189</f>
        <v>0.014500000000000001</v>
      </c>
      <c r="S189" s="220">
        <v>0</v>
      </c>
      <c r="T189" s="221">
        <f>S189*H189</f>
        <v>0</v>
      </c>
      <c r="AR189" s="21" t="s">
        <v>142</v>
      </c>
      <c r="AT189" s="21" t="s">
        <v>139</v>
      </c>
      <c r="AU189" s="21" t="s">
        <v>81</v>
      </c>
      <c r="AY189" s="21" t="s">
        <v>114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21" t="s">
        <v>74</v>
      </c>
      <c r="BK189" s="222">
        <f>ROUND(I189*H189,2)</f>
        <v>0</v>
      </c>
      <c r="BL189" s="21" t="s">
        <v>136</v>
      </c>
      <c r="BM189" s="21" t="s">
        <v>523</v>
      </c>
    </row>
    <row r="190" s="1" customFormat="1" ht="25.5" customHeight="1">
      <c r="B190" s="43"/>
      <c r="C190" s="211" t="s">
        <v>524</v>
      </c>
      <c r="D190" s="211" t="s">
        <v>117</v>
      </c>
      <c r="E190" s="212" t="s">
        <v>525</v>
      </c>
      <c r="F190" s="213" t="s">
        <v>526</v>
      </c>
      <c r="G190" s="214" t="s">
        <v>318</v>
      </c>
      <c r="H190" s="215">
        <v>4</v>
      </c>
      <c r="I190" s="216"/>
      <c r="J190" s="217">
        <f>ROUND(I190*H190,2)</f>
        <v>0</v>
      </c>
      <c r="K190" s="213" t="s">
        <v>21</v>
      </c>
      <c r="L190" s="69"/>
      <c r="M190" s="218" t="s">
        <v>21</v>
      </c>
      <c r="N190" s="219" t="s">
        <v>40</v>
      </c>
      <c r="O190" s="44"/>
      <c r="P190" s="220">
        <f>O190*H190</f>
        <v>0</v>
      </c>
      <c r="Q190" s="220">
        <v>0.0019599999999999999</v>
      </c>
      <c r="R190" s="220">
        <f>Q190*H190</f>
        <v>0.0078399999999999997</v>
      </c>
      <c r="S190" s="220">
        <v>0</v>
      </c>
      <c r="T190" s="221">
        <f>S190*H190</f>
        <v>0</v>
      </c>
      <c r="AR190" s="21" t="s">
        <v>136</v>
      </c>
      <c r="AT190" s="21" t="s">
        <v>117</v>
      </c>
      <c r="AU190" s="21" t="s">
        <v>81</v>
      </c>
      <c r="AY190" s="21" t="s">
        <v>114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21" t="s">
        <v>74</v>
      </c>
      <c r="BK190" s="222">
        <f>ROUND(I190*H190,2)</f>
        <v>0</v>
      </c>
      <c r="BL190" s="21" t="s">
        <v>136</v>
      </c>
      <c r="BM190" s="21" t="s">
        <v>527</v>
      </c>
    </row>
    <row r="191" s="1" customFormat="1">
      <c r="B191" s="43"/>
      <c r="C191" s="71"/>
      <c r="D191" s="233" t="s">
        <v>183</v>
      </c>
      <c r="E191" s="71"/>
      <c r="F191" s="234" t="s">
        <v>528</v>
      </c>
      <c r="G191" s="71"/>
      <c r="H191" s="71"/>
      <c r="I191" s="182"/>
      <c r="J191" s="71"/>
      <c r="K191" s="71"/>
      <c r="L191" s="69"/>
      <c r="M191" s="235"/>
      <c r="N191" s="44"/>
      <c r="O191" s="44"/>
      <c r="P191" s="44"/>
      <c r="Q191" s="44"/>
      <c r="R191" s="44"/>
      <c r="S191" s="44"/>
      <c r="T191" s="92"/>
      <c r="AT191" s="21" t="s">
        <v>183</v>
      </c>
      <c r="AU191" s="21" t="s">
        <v>81</v>
      </c>
    </row>
    <row r="192" s="1" customFormat="1" ht="16.5" customHeight="1">
      <c r="B192" s="43"/>
      <c r="C192" s="211" t="s">
        <v>529</v>
      </c>
      <c r="D192" s="211" t="s">
        <v>117</v>
      </c>
      <c r="E192" s="212" t="s">
        <v>530</v>
      </c>
      <c r="F192" s="213" t="s">
        <v>531</v>
      </c>
      <c r="G192" s="214" t="s">
        <v>159</v>
      </c>
      <c r="H192" s="215">
        <v>6</v>
      </c>
      <c r="I192" s="216"/>
      <c r="J192" s="217">
        <f>ROUND(I192*H192,2)</f>
        <v>0</v>
      </c>
      <c r="K192" s="213" t="s">
        <v>21</v>
      </c>
      <c r="L192" s="69"/>
      <c r="M192" s="218" t="s">
        <v>21</v>
      </c>
      <c r="N192" s="219" t="s">
        <v>40</v>
      </c>
      <c r="O192" s="44"/>
      <c r="P192" s="220">
        <f>O192*H192</f>
        <v>0</v>
      </c>
      <c r="Q192" s="220">
        <v>4.0000000000000003E-05</v>
      </c>
      <c r="R192" s="220">
        <f>Q192*H192</f>
        <v>0.00024000000000000003</v>
      </c>
      <c r="S192" s="220">
        <v>0</v>
      </c>
      <c r="T192" s="221">
        <f>S192*H192</f>
        <v>0</v>
      </c>
      <c r="AR192" s="21" t="s">
        <v>136</v>
      </c>
      <c r="AT192" s="21" t="s">
        <v>117</v>
      </c>
      <c r="AU192" s="21" t="s">
        <v>81</v>
      </c>
      <c r="AY192" s="21" t="s">
        <v>114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21" t="s">
        <v>74</v>
      </c>
      <c r="BK192" s="222">
        <f>ROUND(I192*H192,2)</f>
        <v>0</v>
      </c>
      <c r="BL192" s="21" t="s">
        <v>136</v>
      </c>
      <c r="BM192" s="21" t="s">
        <v>532</v>
      </c>
    </row>
    <row r="193" s="1" customFormat="1" ht="16.5" customHeight="1">
      <c r="B193" s="43"/>
      <c r="C193" s="223" t="s">
        <v>533</v>
      </c>
      <c r="D193" s="223" t="s">
        <v>139</v>
      </c>
      <c r="E193" s="224" t="s">
        <v>534</v>
      </c>
      <c r="F193" s="225" t="s">
        <v>535</v>
      </c>
      <c r="G193" s="226" t="s">
        <v>159</v>
      </c>
      <c r="H193" s="227">
        <v>6</v>
      </c>
      <c r="I193" s="228"/>
      <c r="J193" s="229">
        <f>ROUND(I193*H193,2)</f>
        <v>0</v>
      </c>
      <c r="K193" s="225" t="s">
        <v>21</v>
      </c>
      <c r="L193" s="230"/>
      <c r="M193" s="231" t="s">
        <v>21</v>
      </c>
      <c r="N193" s="232" t="s">
        <v>40</v>
      </c>
      <c r="O193" s="44"/>
      <c r="P193" s="220">
        <f>O193*H193</f>
        <v>0</v>
      </c>
      <c r="Q193" s="220">
        <v>0.0016999999999999999</v>
      </c>
      <c r="R193" s="220">
        <f>Q193*H193</f>
        <v>0.010199999999999999</v>
      </c>
      <c r="S193" s="220">
        <v>0</v>
      </c>
      <c r="T193" s="221">
        <f>S193*H193</f>
        <v>0</v>
      </c>
      <c r="AR193" s="21" t="s">
        <v>142</v>
      </c>
      <c r="AT193" s="21" t="s">
        <v>139</v>
      </c>
      <c r="AU193" s="21" t="s">
        <v>81</v>
      </c>
      <c r="AY193" s="21" t="s">
        <v>114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21" t="s">
        <v>74</v>
      </c>
      <c r="BK193" s="222">
        <f>ROUND(I193*H193,2)</f>
        <v>0</v>
      </c>
      <c r="BL193" s="21" t="s">
        <v>136</v>
      </c>
      <c r="BM193" s="21" t="s">
        <v>536</v>
      </c>
    </row>
    <row r="194" s="1" customFormat="1" ht="25.5" customHeight="1">
      <c r="B194" s="43"/>
      <c r="C194" s="223" t="s">
        <v>537</v>
      </c>
      <c r="D194" s="223" t="s">
        <v>139</v>
      </c>
      <c r="E194" s="224" t="s">
        <v>538</v>
      </c>
      <c r="F194" s="225" t="s">
        <v>539</v>
      </c>
      <c r="G194" s="226" t="s">
        <v>159</v>
      </c>
      <c r="H194" s="227">
        <v>1</v>
      </c>
      <c r="I194" s="228"/>
      <c r="J194" s="229">
        <f>ROUND(I194*H194,2)</f>
        <v>0</v>
      </c>
      <c r="K194" s="225" t="s">
        <v>21</v>
      </c>
      <c r="L194" s="230"/>
      <c r="M194" s="231" t="s">
        <v>21</v>
      </c>
      <c r="N194" s="232" t="s">
        <v>40</v>
      </c>
      <c r="O194" s="44"/>
      <c r="P194" s="220">
        <f>O194*H194</f>
        <v>0</v>
      </c>
      <c r="Q194" s="220">
        <v>0.0011999999999999999</v>
      </c>
      <c r="R194" s="220">
        <f>Q194*H194</f>
        <v>0.0011999999999999999</v>
      </c>
      <c r="S194" s="220">
        <v>0</v>
      </c>
      <c r="T194" s="221">
        <f>S194*H194</f>
        <v>0</v>
      </c>
      <c r="AR194" s="21" t="s">
        <v>142</v>
      </c>
      <c r="AT194" s="21" t="s">
        <v>139</v>
      </c>
      <c r="AU194" s="21" t="s">
        <v>81</v>
      </c>
      <c r="AY194" s="21" t="s">
        <v>114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21" t="s">
        <v>74</v>
      </c>
      <c r="BK194" s="222">
        <f>ROUND(I194*H194,2)</f>
        <v>0</v>
      </c>
      <c r="BL194" s="21" t="s">
        <v>136</v>
      </c>
      <c r="BM194" s="21" t="s">
        <v>540</v>
      </c>
    </row>
    <row r="195" s="1" customFormat="1" ht="16.5" customHeight="1">
      <c r="B195" s="43"/>
      <c r="C195" s="211" t="s">
        <v>541</v>
      </c>
      <c r="D195" s="211" t="s">
        <v>117</v>
      </c>
      <c r="E195" s="212" t="s">
        <v>542</v>
      </c>
      <c r="F195" s="213" t="s">
        <v>543</v>
      </c>
      <c r="G195" s="214" t="s">
        <v>159</v>
      </c>
      <c r="H195" s="215">
        <v>4</v>
      </c>
      <c r="I195" s="216"/>
      <c r="J195" s="217">
        <f>ROUND(I195*H195,2)</f>
        <v>0</v>
      </c>
      <c r="K195" s="213" t="s">
        <v>21</v>
      </c>
      <c r="L195" s="69"/>
      <c r="M195" s="218" t="s">
        <v>21</v>
      </c>
      <c r="N195" s="219" t="s">
        <v>40</v>
      </c>
      <c r="O195" s="44"/>
      <c r="P195" s="220">
        <f>O195*H195</f>
        <v>0</v>
      </c>
      <c r="Q195" s="220">
        <v>0.00012999999999999999</v>
      </c>
      <c r="R195" s="220">
        <f>Q195*H195</f>
        <v>0.00051999999999999995</v>
      </c>
      <c r="S195" s="220">
        <v>0</v>
      </c>
      <c r="T195" s="221">
        <f>S195*H195</f>
        <v>0</v>
      </c>
      <c r="AR195" s="21" t="s">
        <v>136</v>
      </c>
      <c r="AT195" s="21" t="s">
        <v>117</v>
      </c>
      <c r="AU195" s="21" t="s">
        <v>81</v>
      </c>
      <c r="AY195" s="21" t="s">
        <v>114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21" t="s">
        <v>74</v>
      </c>
      <c r="BK195" s="222">
        <f>ROUND(I195*H195,2)</f>
        <v>0</v>
      </c>
      <c r="BL195" s="21" t="s">
        <v>136</v>
      </c>
      <c r="BM195" s="21" t="s">
        <v>544</v>
      </c>
    </row>
    <row r="196" s="1" customFormat="1" ht="16.5" customHeight="1">
      <c r="B196" s="43"/>
      <c r="C196" s="223" t="s">
        <v>545</v>
      </c>
      <c r="D196" s="223" t="s">
        <v>139</v>
      </c>
      <c r="E196" s="224" t="s">
        <v>546</v>
      </c>
      <c r="F196" s="225" t="s">
        <v>547</v>
      </c>
      <c r="G196" s="226" t="s">
        <v>159</v>
      </c>
      <c r="H196" s="227">
        <v>4</v>
      </c>
      <c r="I196" s="228"/>
      <c r="J196" s="229">
        <f>ROUND(I196*H196,2)</f>
        <v>0</v>
      </c>
      <c r="K196" s="225" t="s">
        <v>21</v>
      </c>
      <c r="L196" s="230"/>
      <c r="M196" s="231" t="s">
        <v>21</v>
      </c>
      <c r="N196" s="232" t="s">
        <v>40</v>
      </c>
      <c r="O196" s="44"/>
      <c r="P196" s="220">
        <f>O196*H196</f>
        <v>0</v>
      </c>
      <c r="Q196" s="220">
        <v>0.0023</v>
      </c>
      <c r="R196" s="220">
        <f>Q196*H196</f>
        <v>0.0091999999999999998</v>
      </c>
      <c r="S196" s="220">
        <v>0</v>
      </c>
      <c r="T196" s="221">
        <f>S196*H196</f>
        <v>0</v>
      </c>
      <c r="AR196" s="21" t="s">
        <v>142</v>
      </c>
      <c r="AT196" s="21" t="s">
        <v>139</v>
      </c>
      <c r="AU196" s="21" t="s">
        <v>81</v>
      </c>
      <c r="AY196" s="21" t="s">
        <v>114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21" t="s">
        <v>74</v>
      </c>
      <c r="BK196" s="222">
        <f>ROUND(I196*H196,2)</f>
        <v>0</v>
      </c>
      <c r="BL196" s="21" t="s">
        <v>136</v>
      </c>
      <c r="BM196" s="21" t="s">
        <v>548</v>
      </c>
    </row>
    <row r="197" s="1" customFormat="1" ht="16.5" customHeight="1">
      <c r="B197" s="43"/>
      <c r="C197" s="211" t="s">
        <v>549</v>
      </c>
      <c r="D197" s="211" t="s">
        <v>117</v>
      </c>
      <c r="E197" s="212" t="s">
        <v>550</v>
      </c>
      <c r="F197" s="213" t="s">
        <v>551</v>
      </c>
      <c r="G197" s="214" t="s">
        <v>159</v>
      </c>
      <c r="H197" s="215">
        <v>2</v>
      </c>
      <c r="I197" s="216"/>
      <c r="J197" s="217">
        <f>ROUND(I197*H197,2)</f>
        <v>0</v>
      </c>
      <c r="K197" s="213" t="s">
        <v>154</v>
      </c>
      <c r="L197" s="69"/>
      <c r="M197" s="218" t="s">
        <v>21</v>
      </c>
      <c r="N197" s="219" t="s">
        <v>40</v>
      </c>
      <c r="O197" s="44"/>
      <c r="P197" s="220">
        <f>O197*H197</f>
        <v>0</v>
      </c>
      <c r="Q197" s="220">
        <v>0.00012999999999999999</v>
      </c>
      <c r="R197" s="220">
        <f>Q197*H197</f>
        <v>0.00025999999999999998</v>
      </c>
      <c r="S197" s="220">
        <v>0</v>
      </c>
      <c r="T197" s="221">
        <f>S197*H197</f>
        <v>0</v>
      </c>
      <c r="AR197" s="21" t="s">
        <v>136</v>
      </c>
      <c r="AT197" s="21" t="s">
        <v>117</v>
      </c>
      <c r="AU197" s="21" t="s">
        <v>81</v>
      </c>
      <c r="AY197" s="21" t="s">
        <v>114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21" t="s">
        <v>74</v>
      </c>
      <c r="BK197" s="222">
        <f>ROUND(I197*H197,2)</f>
        <v>0</v>
      </c>
      <c r="BL197" s="21" t="s">
        <v>136</v>
      </c>
      <c r="BM197" s="21" t="s">
        <v>552</v>
      </c>
    </row>
    <row r="198" s="1" customFormat="1" ht="16.5" customHeight="1">
      <c r="B198" s="43"/>
      <c r="C198" s="223" t="s">
        <v>553</v>
      </c>
      <c r="D198" s="223" t="s">
        <v>139</v>
      </c>
      <c r="E198" s="224" t="s">
        <v>554</v>
      </c>
      <c r="F198" s="225" t="s">
        <v>555</v>
      </c>
      <c r="G198" s="226" t="s">
        <v>159</v>
      </c>
      <c r="H198" s="227">
        <v>2</v>
      </c>
      <c r="I198" s="228"/>
      <c r="J198" s="229">
        <f>ROUND(I198*H198,2)</f>
        <v>0</v>
      </c>
      <c r="K198" s="225" t="s">
        <v>154</v>
      </c>
      <c r="L198" s="230"/>
      <c r="M198" s="231" t="s">
        <v>21</v>
      </c>
      <c r="N198" s="232" t="s">
        <v>40</v>
      </c>
      <c r="O198" s="44"/>
      <c r="P198" s="220">
        <f>O198*H198</f>
        <v>0</v>
      </c>
      <c r="Q198" s="220">
        <v>0.0016800000000000001</v>
      </c>
      <c r="R198" s="220">
        <f>Q198*H198</f>
        <v>0.0033600000000000001</v>
      </c>
      <c r="S198" s="220">
        <v>0</v>
      </c>
      <c r="T198" s="221">
        <f>S198*H198</f>
        <v>0</v>
      </c>
      <c r="AR198" s="21" t="s">
        <v>142</v>
      </c>
      <c r="AT198" s="21" t="s">
        <v>139</v>
      </c>
      <c r="AU198" s="21" t="s">
        <v>81</v>
      </c>
      <c r="AY198" s="21" t="s">
        <v>114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21" t="s">
        <v>74</v>
      </c>
      <c r="BK198" s="222">
        <f>ROUND(I198*H198,2)</f>
        <v>0</v>
      </c>
      <c r="BL198" s="21" t="s">
        <v>136</v>
      </c>
      <c r="BM198" s="21" t="s">
        <v>556</v>
      </c>
    </row>
    <row r="199" s="1" customFormat="1" ht="16.5" customHeight="1">
      <c r="B199" s="43"/>
      <c r="C199" s="211" t="s">
        <v>557</v>
      </c>
      <c r="D199" s="211" t="s">
        <v>117</v>
      </c>
      <c r="E199" s="212" t="s">
        <v>558</v>
      </c>
      <c r="F199" s="213" t="s">
        <v>559</v>
      </c>
      <c r="G199" s="214" t="s">
        <v>159</v>
      </c>
      <c r="H199" s="215">
        <v>7</v>
      </c>
      <c r="I199" s="216"/>
      <c r="J199" s="217">
        <f>ROUND(I199*H199,2)</f>
        <v>0</v>
      </c>
      <c r="K199" s="213" t="s">
        <v>21</v>
      </c>
      <c r="L199" s="69"/>
      <c r="M199" s="218" t="s">
        <v>21</v>
      </c>
      <c r="N199" s="219" t="s">
        <v>40</v>
      </c>
      <c r="O199" s="44"/>
      <c r="P199" s="220">
        <f>O199*H199</f>
        <v>0</v>
      </c>
      <c r="Q199" s="220">
        <v>0.00013999999999999999</v>
      </c>
      <c r="R199" s="220">
        <f>Q199*H199</f>
        <v>0.00097999999999999997</v>
      </c>
      <c r="S199" s="220">
        <v>0</v>
      </c>
      <c r="T199" s="221">
        <f>S199*H199</f>
        <v>0</v>
      </c>
      <c r="AR199" s="21" t="s">
        <v>136</v>
      </c>
      <c r="AT199" s="21" t="s">
        <v>117</v>
      </c>
      <c r="AU199" s="21" t="s">
        <v>81</v>
      </c>
      <c r="AY199" s="21" t="s">
        <v>114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21" t="s">
        <v>74</v>
      </c>
      <c r="BK199" s="222">
        <f>ROUND(I199*H199,2)</f>
        <v>0</v>
      </c>
      <c r="BL199" s="21" t="s">
        <v>136</v>
      </c>
      <c r="BM199" s="21" t="s">
        <v>560</v>
      </c>
    </row>
    <row r="200" s="1" customFormat="1" ht="25.5" customHeight="1">
      <c r="B200" s="43"/>
      <c r="C200" s="211" t="s">
        <v>561</v>
      </c>
      <c r="D200" s="211" t="s">
        <v>117</v>
      </c>
      <c r="E200" s="212" t="s">
        <v>562</v>
      </c>
      <c r="F200" s="213" t="s">
        <v>563</v>
      </c>
      <c r="G200" s="214" t="s">
        <v>159</v>
      </c>
      <c r="H200" s="215">
        <v>4</v>
      </c>
      <c r="I200" s="216"/>
      <c r="J200" s="217">
        <f>ROUND(I200*H200,2)</f>
        <v>0</v>
      </c>
      <c r="K200" s="213" t="s">
        <v>21</v>
      </c>
      <c r="L200" s="69"/>
      <c r="M200" s="218" t="s">
        <v>21</v>
      </c>
      <c r="N200" s="219" t="s">
        <v>40</v>
      </c>
      <c r="O200" s="44"/>
      <c r="P200" s="220">
        <f>O200*H200</f>
        <v>0</v>
      </c>
      <c r="Q200" s="220">
        <v>0.00046999999999999999</v>
      </c>
      <c r="R200" s="220">
        <f>Q200*H200</f>
        <v>0.0018799999999999999</v>
      </c>
      <c r="S200" s="220">
        <v>0</v>
      </c>
      <c r="T200" s="221">
        <f>S200*H200</f>
        <v>0</v>
      </c>
      <c r="AR200" s="21" t="s">
        <v>136</v>
      </c>
      <c r="AT200" s="21" t="s">
        <v>117</v>
      </c>
      <c r="AU200" s="21" t="s">
        <v>81</v>
      </c>
      <c r="AY200" s="21" t="s">
        <v>114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21" t="s">
        <v>74</v>
      </c>
      <c r="BK200" s="222">
        <f>ROUND(I200*H200,2)</f>
        <v>0</v>
      </c>
      <c r="BL200" s="21" t="s">
        <v>136</v>
      </c>
      <c r="BM200" s="21" t="s">
        <v>564</v>
      </c>
    </row>
    <row r="201" s="1" customFormat="1" ht="16.5" customHeight="1">
      <c r="B201" s="43"/>
      <c r="C201" s="211" t="s">
        <v>565</v>
      </c>
      <c r="D201" s="211" t="s">
        <v>117</v>
      </c>
      <c r="E201" s="212" t="s">
        <v>566</v>
      </c>
      <c r="F201" s="213" t="s">
        <v>567</v>
      </c>
      <c r="G201" s="214" t="s">
        <v>159</v>
      </c>
      <c r="H201" s="215">
        <v>4</v>
      </c>
      <c r="I201" s="216"/>
      <c r="J201" s="217">
        <f>ROUND(I201*H201,2)</f>
        <v>0</v>
      </c>
      <c r="K201" s="213" t="s">
        <v>21</v>
      </c>
      <c r="L201" s="69"/>
      <c r="M201" s="218" t="s">
        <v>21</v>
      </c>
      <c r="N201" s="219" t="s">
        <v>40</v>
      </c>
      <c r="O201" s="44"/>
      <c r="P201" s="220">
        <f>O201*H201</f>
        <v>0</v>
      </c>
      <c r="Q201" s="220">
        <v>0.00046999999999999999</v>
      </c>
      <c r="R201" s="220">
        <f>Q201*H201</f>
        <v>0.0018799999999999999</v>
      </c>
      <c r="S201" s="220">
        <v>0</v>
      </c>
      <c r="T201" s="221">
        <f>S201*H201</f>
        <v>0</v>
      </c>
      <c r="AR201" s="21" t="s">
        <v>136</v>
      </c>
      <c r="AT201" s="21" t="s">
        <v>117</v>
      </c>
      <c r="AU201" s="21" t="s">
        <v>81</v>
      </c>
      <c r="AY201" s="21" t="s">
        <v>114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21" t="s">
        <v>74</v>
      </c>
      <c r="BK201" s="222">
        <f>ROUND(I201*H201,2)</f>
        <v>0</v>
      </c>
      <c r="BL201" s="21" t="s">
        <v>136</v>
      </c>
      <c r="BM201" s="21" t="s">
        <v>568</v>
      </c>
    </row>
    <row r="202" s="1" customFormat="1" ht="16.5" customHeight="1">
      <c r="B202" s="43"/>
      <c r="C202" s="211" t="s">
        <v>569</v>
      </c>
      <c r="D202" s="211" t="s">
        <v>117</v>
      </c>
      <c r="E202" s="212" t="s">
        <v>570</v>
      </c>
      <c r="F202" s="213" t="s">
        <v>571</v>
      </c>
      <c r="G202" s="214" t="s">
        <v>164</v>
      </c>
      <c r="H202" s="215">
        <v>1.4450000000000001</v>
      </c>
      <c r="I202" s="216"/>
      <c r="J202" s="217">
        <f>ROUND(I202*H202,2)</f>
        <v>0</v>
      </c>
      <c r="K202" s="213" t="s">
        <v>21</v>
      </c>
      <c r="L202" s="69"/>
      <c r="M202" s="218" t="s">
        <v>21</v>
      </c>
      <c r="N202" s="219" t="s">
        <v>40</v>
      </c>
      <c r="O202" s="44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AR202" s="21" t="s">
        <v>136</v>
      </c>
      <c r="AT202" s="21" t="s">
        <v>117</v>
      </c>
      <c r="AU202" s="21" t="s">
        <v>81</v>
      </c>
      <c r="AY202" s="21" t="s">
        <v>114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21" t="s">
        <v>74</v>
      </c>
      <c r="BK202" s="222">
        <f>ROUND(I202*H202,2)</f>
        <v>0</v>
      </c>
      <c r="BL202" s="21" t="s">
        <v>136</v>
      </c>
      <c r="BM202" s="21" t="s">
        <v>572</v>
      </c>
    </row>
    <row r="203" s="10" customFormat="1" ht="29.88" customHeight="1">
      <c r="B203" s="195"/>
      <c r="C203" s="196"/>
      <c r="D203" s="197" t="s">
        <v>68</v>
      </c>
      <c r="E203" s="209" t="s">
        <v>573</v>
      </c>
      <c r="F203" s="209" t="s">
        <v>574</v>
      </c>
      <c r="G203" s="196"/>
      <c r="H203" s="196"/>
      <c r="I203" s="199"/>
      <c r="J203" s="210">
        <f>BK203</f>
        <v>0</v>
      </c>
      <c r="K203" s="196"/>
      <c r="L203" s="201"/>
      <c r="M203" s="202"/>
      <c r="N203" s="203"/>
      <c r="O203" s="203"/>
      <c r="P203" s="204">
        <f>SUM(P204:P207)</f>
        <v>0</v>
      </c>
      <c r="Q203" s="203"/>
      <c r="R203" s="204">
        <f>SUM(R204:R207)</f>
        <v>0.066799999999999998</v>
      </c>
      <c r="S203" s="203"/>
      <c r="T203" s="205">
        <f>SUM(T204:T207)</f>
        <v>0</v>
      </c>
      <c r="AR203" s="206" t="s">
        <v>81</v>
      </c>
      <c r="AT203" s="207" t="s">
        <v>68</v>
      </c>
      <c r="AU203" s="207" t="s">
        <v>74</v>
      </c>
      <c r="AY203" s="206" t="s">
        <v>114</v>
      </c>
      <c r="BK203" s="208">
        <f>SUM(BK204:BK207)</f>
        <v>0</v>
      </c>
    </row>
    <row r="204" s="1" customFormat="1" ht="16.5" customHeight="1">
      <c r="B204" s="43"/>
      <c r="C204" s="211" t="s">
        <v>575</v>
      </c>
      <c r="D204" s="211" t="s">
        <v>117</v>
      </c>
      <c r="E204" s="212" t="s">
        <v>576</v>
      </c>
      <c r="F204" s="213" t="s">
        <v>577</v>
      </c>
      <c r="G204" s="214" t="s">
        <v>159</v>
      </c>
      <c r="H204" s="215">
        <v>8</v>
      </c>
      <c r="I204" s="216"/>
      <c r="J204" s="217">
        <f>ROUND(I204*H204,2)</f>
        <v>0</v>
      </c>
      <c r="K204" s="213" t="s">
        <v>21</v>
      </c>
      <c r="L204" s="69"/>
      <c r="M204" s="218" t="s">
        <v>21</v>
      </c>
      <c r="N204" s="219" t="s">
        <v>40</v>
      </c>
      <c r="O204" s="44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AR204" s="21" t="s">
        <v>136</v>
      </c>
      <c r="AT204" s="21" t="s">
        <v>117</v>
      </c>
      <c r="AU204" s="21" t="s">
        <v>81</v>
      </c>
      <c r="AY204" s="21" t="s">
        <v>114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21" t="s">
        <v>74</v>
      </c>
      <c r="BK204" s="222">
        <f>ROUND(I204*H204,2)</f>
        <v>0</v>
      </c>
      <c r="BL204" s="21" t="s">
        <v>136</v>
      </c>
      <c r="BM204" s="21" t="s">
        <v>578</v>
      </c>
    </row>
    <row r="205" s="1" customFormat="1" ht="16.5" customHeight="1">
      <c r="B205" s="43"/>
      <c r="C205" s="223" t="s">
        <v>579</v>
      </c>
      <c r="D205" s="223" t="s">
        <v>139</v>
      </c>
      <c r="E205" s="224" t="s">
        <v>580</v>
      </c>
      <c r="F205" s="225" t="s">
        <v>581</v>
      </c>
      <c r="G205" s="226" t="s">
        <v>159</v>
      </c>
      <c r="H205" s="227">
        <v>8</v>
      </c>
      <c r="I205" s="228"/>
      <c r="J205" s="229">
        <f>ROUND(I205*H205,2)</f>
        <v>0</v>
      </c>
      <c r="K205" s="225" t="s">
        <v>21</v>
      </c>
      <c r="L205" s="230"/>
      <c r="M205" s="231" t="s">
        <v>21</v>
      </c>
      <c r="N205" s="232" t="s">
        <v>40</v>
      </c>
      <c r="O205" s="44"/>
      <c r="P205" s="220">
        <f>O205*H205</f>
        <v>0</v>
      </c>
      <c r="Q205" s="220">
        <v>0.0080000000000000002</v>
      </c>
      <c r="R205" s="220">
        <f>Q205*H205</f>
        <v>0.064000000000000001</v>
      </c>
      <c r="S205" s="220">
        <v>0</v>
      </c>
      <c r="T205" s="221">
        <f>S205*H205</f>
        <v>0</v>
      </c>
      <c r="AR205" s="21" t="s">
        <v>142</v>
      </c>
      <c r="AT205" s="21" t="s">
        <v>139</v>
      </c>
      <c r="AU205" s="21" t="s">
        <v>81</v>
      </c>
      <c r="AY205" s="21" t="s">
        <v>114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21" t="s">
        <v>74</v>
      </c>
      <c r="BK205" s="222">
        <f>ROUND(I205*H205,2)</f>
        <v>0</v>
      </c>
      <c r="BL205" s="21" t="s">
        <v>136</v>
      </c>
      <c r="BM205" s="21" t="s">
        <v>582</v>
      </c>
    </row>
    <row r="206" s="1" customFormat="1" ht="16.5" customHeight="1">
      <c r="B206" s="43"/>
      <c r="C206" s="223" t="s">
        <v>583</v>
      </c>
      <c r="D206" s="223" t="s">
        <v>139</v>
      </c>
      <c r="E206" s="224" t="s">
        <v>584</v>
      </c>
      <c r="F206" s="225" t="s">
        <v>585</v>
      </c>
      <c r="G206" s="226" t="s">
        <v>159</v>
      </c>
      <c r="H206" s="227">
        <v>8</v>
      </c>
      <c r="I206" s="228"/>
      <c r="J206" s="229">
        <f>ROUND(I206*H206,2)</f>
        <v>0</v>
      </c>
      <c r="K206" s="225" t="s">
        <v>21</v>
      </c>
      <c r="L206" s="230"/>
      <c r="M206" s="231" t="s">
        <v>21</v>
      </c>
      <c r="N206" s="232" t="s">
        <v>40</v>
      </c>
      <c r="O206" s="44"/>
      <c r="P206" s="220">
        <f>O206*H206</f>
        <v>0</v>
      </c>
      <c r="Q206" s="220">
        <v>0.00035</v>
      </c>
      <c r="R206" s="220">
        <f>Q206*H206</f>
        <v>0.0028</v>
      </c>
      <c r="S206" s="220">
        <v>0</v>
      </c>
      <c r="T206" s="221">
        <f>S206*H206</f>
        <v>0</v>
      </c>
      <c r="AR206" s="21" t="s">
        <v>142</v>
      </c>
      <c r="AT206" s="21" t="s">
        <v>139</v>
      </c>
      <c r="AU206" s="21" t="s">
        <v>81</v>
      </c>
      <c r="AY206" s="21" t="s">
        <v>114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21" t="s">
        <v>74</v>
      </c>
      <c r="BK206" s="222">
        <f>ROUND(I206*H206,2)</f>
        <v>0</v>
      </c>
      <c r="BL206" s="21" t="s">
        <v>136</v>
      </c>
      <c r="BM206" s="21" t="s">
        <v>586</v>
      </c>
    </row>
    <row r="207" s="1" customFormat="1" ht="16.5" customHeight="1">
      <c r="B207" s="43"/>
      <c r="C207" s="211" t="s">
        <v>587</v>
      </c>
      <c r="D207" s="211" t="s">
        <v>117</v>
      </c>
      <c r="E207" s="212" t="s">
        <v>588</v>
      </c>
      <c r="F207" s="213" t="s">
        <v>589</v>
      </c>
      <c r="G207" s="214" t="s">
        <v>164</v>
      </c>
      <c r="H207" s="215">
        <v>0.067000000000000004</v>
      </c>
      <c r="I207" s="216"/>
      <c r="J207" s="217">
        <f>ROUND(I207*H207,2)</f>
        <v>0</v>
      </c>
      <c r="K207" s="213" t="s">
        <v>21</v>
      </c>
      <c r="L207" s="69"/>
      <c r="M207" s="218" t="s">
        <v>21</v>
      </c>
      <c r="N207" s="219" t="s">
        <v>40</v>
      </c>
      <c r="O207" s="44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AR207" s="21" t="s">
        <v>136</v>
      </c>
      <c r="AT207" s="21" t="s">
        <v>117</v>
      </c>
      <c r="AU207" s="21" t="s">
        <v>81</v>
      </c>
      <c r="AY207" s="21" t="s">
        <v>114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21" t="s">
        <v>74</v>
      </c>
      <c r="BK207" s="222">
        <f>ROUND(I207*H207,2)</f>
        <v>0</v>
      </c>
      <c r="BL207" s="21" t="s">
        <v>136</v>
      </c>
      <c r="BM207" s="21" t="s">
        <v>590</v>
      </c>
    </row>
    <row r="208" s="10" customFormat="1" ht="29.88" customHeight="1">
      <c r="B208" s="195"/>
      <c r="C208" s="196"/>
      <c r="D208" s="197" t="s">
        <v>68</v>
      </c>
      <c r="E208" s="209" t="s">
        <v>591</v>
      </c>
      <c r="F208" s="209" t="s">
        <v>592</v>
      </c>
      <c r="G208" s="196"/>
      <c r="H208" s="196"/>
      <c r="I208" s="199"/>
      <c r="J208" s="210">
        <f>BK208</f>
        <v>0</v>
      </c>
      <c r="K208" s="196"/>
      <c r="L208" s="201"/>
      <c r="M208" s="202"/>
      <c r="N208" s="203"/>
      <c r="O208" s="203"/>
      <c r="P208" s="204">
        <f>SUM(P209:P210)</f>
        <v>0</v>
      </c>
      <c r="Q208" s="203"/>
      <c r="R208" s="204">
        <f>SUM(R209:R210)</f>
        <v>0.029999999999999999</v>
      </c>
      <c r="S208" s="203"/>
      <c r="T208" s="205">
        <f>SUM(T209:T210)</f>
        <v>0</v>
      </c>
      <c r="AR208" s="206" t="s">
        <v>81</v>
      </c>
      <c r="AT208" s="207" t="s">
        <v>68</v>
      </c>
      <c r="AU208" s="207" t="s">
        <v>74</v>
      </c>
      <c r="AY208" s="206" t="s">
        <v>114</v>
      </c>
      <c r="BK208" s="208">
        <f>SUM(BK209:BK210)</f>
        <v>0</v>
      </c>
    </row>
    <row r="209" s="1" customFormat="1" ht="25.5" customHeight="1">
      <c r="B209" s="43"/>
      <c r="C209" s="211" t="s">
        <v>593</v>
      </c>
      <c r="D209" s="211" t="s">
        <v>117</v>
      </c>
      <c r="E209" s="212" t="s">
        <v>594</v>
      </c>
      <c r="F209" s="213" t="s">
        <v>595</v>
      </c>
      <c r="G209" s="214" t="s">
        <v>318</v>
      </c>
      <c r="H209" s="215">
        <v>1</v>
      </c>
      <c r="I209" s="216"/>
      <c r="J209" s="217">
        <f>ROUND(I209*H209,2)</f>
        <v>0</v>
      </c>
      <c r="K209" s="213" t="s">
        <v>21</v>
      </c>
      <c r="L209" s="69"/>
      <c r="M209" s="218" t="s">
        <v>21</v>
      </c>
      <c r="N209" s="219" t="s">
        <v>40</v>
      </c>
      <c r="O209" s="44"/>
      <c r="P209" s="220">
        <f>O209*H209</f>
        <v>0</v>
      </c>
      <c r="Q209" s="220">
        <v>0.029999999999999999</v>
      </c>
      <c r="R209" s="220">
        <f>Q209*H209</f>
        <v>0.029999999999999999</v>
      </c>
      <c r="S209" s="220">
        <v>0</v>
      </c>
      <c r="T209" s="221">
        <f>S209*H209</f>
        <v>0</v>
      </c>
      <c r="AR209" s="21" t="s">
        <v>136</v>
      </c>
      <c r="AT209" s="21" t="s">
        <v>117</v>
      </c>
      <c r="AU209" s="21" t="s">
        <v>81</v>
      </c>
      <c r="AY209" s="21" t="s">
        <v>114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21" t="s">
        <v>74</v>
      </c>
      <c r="BK209" s="222">
        <f>ROUND(I209*H209,2)</f>
        <v>0</v>
      </c>
      <c r="BL209" s="21" t="s">
        <v>136</v>
      </c>
      <c r="BM209" s="21" t="s">
        <v>596</v>
      </c>
    </row>
    <row r="210" s="1" customFormat="1">
      <c r="B210" s="43"/>
      <c r="C210" s="71"/>
      <c r="D210" s="233" t="s">
        <v>183</v>
      </c>
      <c r="E210" s="71"/>
      <c r="F210" s="234" t="s">
        <v>597</v>
      </c>
      <c r="G210" s="71"/>
      <c r="H210" s="71"/>
      <c r="I210" s="182"/>
      <c r="J210" s="71"/>
      <c r="K210" s="71"/>
      <c r="L210" s="69"/>
      <c r="M210" s="247"/>
      <c r="N210" s="248"/>
      <c r="O210" s="248"/>
      <c r="P210" s="248"/>
      <c r="Q210" s="248"/>
      <c r="R210" s="248"/>
      <c r="S210" s="248"/>
      <c r="T210" s="249"/>
      <c r="AT210" s="21" t="s">
        <v>183</v>
      </c>
      <c r="AU210" s="21" t="s">
        <v>81</v>
      </c>
    </row>
    <row r="211" s="1" customFormat="1" ht="6.96" customHeight="1">
      <c r="B211" s="64"/>
      <c r="C211" s="65"/>
      <c r="D211" s="65"/>
      <c r="E211" s="65"/>
      <c r="F211" s="65"/>
      <c r="G211" s="65"/>
      <c r="H211" s="65"/>
      <c r="I211" s="157"/>
      <c r="J211" s="65"/>
      <c r="K211" s="65"/>
      <c r="L211" s="69"/>
    </row>
  </sheetData>
  <sheetProtection sheet="1" autoFilter="0" formatColumns="0" formatRows="0" objects="1" scenarios="1" spinCount="100000" saltValue="TX1QnKPH2HekZOAhejb0WU7GhCH8i+wsEBpWeSHDNmxzWdTpRGUQXg/76WU2vuiFXAttXUYfPiPfMjDCXqpFqA==" hashValue="+ClHOp4v2BqJiqo5FqA+KfdqtivYYVYBV7b+Ba5v8WZfOhhdjcVAskQWmNog7594bUNrsaVdJqy1ETa6FxpSCg==" algorithmName="SHA-512" password="CC35"/>
  <autoFilter ref="C79:K210"/>
  <mergeCells count="7">
    <mergeCell ref="E7:H7"/>
    <mergeCell ref="E22:H22"/>
    <mergeCell ref="E43:H43"/>
    <mergeCell ref="J47:J48"/>
    <mergeCell ref="E72:H72"/>
    <mergeCell ref="G1:H1"/>
    <mergeCell ref="L2:V2"/>
  </mergeCells>
  <hyperlinks>
    <hyperlink ref="F1:G1" location="C2" display="1) Krycí list soupisu"/>
    <hyperlink ref="G1:H1" location="C50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0" customWidth="1"/>
    <col min="2" max="2" width="1.664063" style="250" customWidth="1"/>
    <col min="3" max="4" width="5" style="250" customWidth="1"/>
    <col min="5" max="5" width="11.67" style="250" customWidth="1"/>
    <col min="6" max="6" width="9.17" style="250" customWidth="1"/>
    <col min="7" max="7" width="5" style="250" customWidth="1"/>
    <col min="8" max="8" width="77.83" style="250" customWidth="1"/>
    <col min="9" max="10" width="20" style="250" customWidth="1"/>
    <col min="11" max="11" width="1.664063" style="250" customWidth="1"/>
  </cols>
  <sheetData>
    <row r="1" ht="37.5" customHeight="1"/>
    <row r="2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2" customFormat="1" ht="45" customHeight="1">
      <c r="B3" s="254"/>
      <c r="C3" s="255" t="s">
        <v>598</v>
      </c>
      <c r="D3" s="255"/>
      <c r="E3" s="255"/>
      <c r="F3" s="255"/>
      <c r="G3" s="255"/>
      <c r="H3" s="255"/>
      <c r="I3" s="255"/>
      <c r="J3" s="255"/>
      <c r="K3" s="256"/>
    </row>
    <row r="4" ht="25.5" customHeight="1">
      <c r="B4" s="257"/>
      <c r="C4" s="258" t="s">
        <v>599</v>
      </c>
      <c r="D4" s="258"/>
      <c r="E4" s="258"/>
      <c r="F4" s="258"/>
      <c r="G4" s="258"/>
      <c r="H4" s="258"/>
      <c r="I4" s="258"/>
      <c r="J4" s="258"/>
      <c r="K4" s="259"/>
    </row>
    <row r="5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ht="15" customHeight="1">
      <c r="B6" s="257"/>
      <c r="C6" s="261" t="s">
        <v>600</v>
      </c>
      <c r="D6" s="261"/>
      <c r="E6" s="261"/>
      <c r="F6" s="261"/>
      <c r="G6" s="261"/>
      <c r="H6" s="261"/>
      <c r="I6" s="261"/>
      <c r="J6" s="261"/>
      <c r="K6" s="259"/>
    </row>
    <row r="7" ht="15" customHeight="1">
      <c r="B7" s="262"/>
      <c r="C7" s="261" t="s">
        <v>601</v>
      </c>
      <c r="D7" s="261"/>
      <c r="E7" s="261"/>
      <c r="F7" s="261"/>
      <c r="G7" s="261"/>
      <c r="H7" s="261"/>
      <c r="I7" s="261"/>
      <c r="J7" s="261"/>
      <c r="K7" s="259"/>
    </row>
    <row r="8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ht="15" customHeight="1">
      <c r="B9" s="262"/>
      <c r="C9" s="261" t="s">
        <v>602</v>
      </c>
      <c r="D9" s="261"/>
      <c r="E9" s="261"/>
      <c r="F9" s="261"/>
      <c r="G9" s="261"/>
      <c r="H9" s="261"/>
      <c r="I9" s="261"/>
      <c r="J9" s="261"/>
      <c r="K9" s="259"/>
    </row>
    <row r="10" ht="15" customHeight="1">
      <c r="B10" s="262"/>
      <c r="C10" s="261"/>
      <c r="D10" s="261" t="s">
        <v>603</v>
      </c>
      <c r="E10" s="261"/>
      <c r="F10" s="261"/>
      <c r="G10" s="261"/>
      <c r="H10" s="261"/>
      <c r="I10" s="261"/>
      <c r="J10" s="261"/>
      <c r="K10" s="259"/>
    </row>
    <row r="11" ht="15" customHeight="1">
      <c r="B11" s="262"/>
      <c r="C11" s="263"/>
      <c r="D11" s="261" t="s">
        <v>604</v>
      </c>
      <c r="E11" s="261"/>
      <c r="F11" s="261"/>
      <c r="G11" s="261"/>
      <c r="H11" s="261"/>
      <c r="I11" s="261"/>
      <c r="J11" s="261"/>
      <c r="K11" s="259"/>
    </row>
    <row r="12" ht="12.75" customHeight="1">
      <c r="B12" s="262"/>
      <c r="C12" s="263"/>
      <c r="D12" s="263"/>
      <c r="E12" s="263"/>
      <c r="F12" s="263"/>
      <c r="G12" s="263"/>
      <c r="H12" s="263"/>
      <c r="I12" s="263"/>
      <c r="J12" s="263"/>
      <c r="K12" s="259"/>
    </row>
    <row r="13" ht="15" customHeight="1">
      <c r="B13" s="262"/>
      <c r="C13" s="263"/>
      <c r="D13" s="261" t="s">
        <v>605</v>
      </c>
      <c r="E13" s="261"/>
      <c r="F13" s="261"/>
      <c r="G13" s="261"/>
      <c r="H13" s="261"/>
      <c r="I13" s="261"/>
      <c r="J13" s="261"/>
      <c r="K13" s="259"/>
    </row>
    <row r="14" ht="15" customHeight="1">
      <c r="B14" s="262"/>
      <c r="C14" s="263"/>
      <c r="D14" s="261" t="s">
        <v>606</v>
      </c>
      <c r="E14" s="261"/>
      <c r="F14" s="261"/>
      <c r="G14" s="261"/>
      <c r="H14" s="261"/>
      <c r="I14" s="261"/>
      <c r="J14" s="261"/>
      <c r="K14" s="259"/>
    </row>
    <row r="15" ht="15" customHeight="1">
      <c r="B15" s="262"/>
      <c r="C15" s="263"/>
      <c r="D15" s="261" t="s">
        <v>607</v>
      </c>
      <c r="E15" s="261"/>
      <c r="F15" s="261"/>
      <c r="G15" s="261"/>
      <c r="H15" s="261"/>
      <c r="I15" s="261"/>
      <c r="J15" s="261"/>
      <c r="K15" s="259"/>
    </row>
    <row r="16" ht="15" customHeight="1">
      <c r="B16" s="262"/>
      <c r="C16" s="263"/>
      <c r="D16" s="263"/>
      <c r="E16" s="264" t="s">
        <v>73</v>
      </c>
      <c r="F16" s="261" t="s">
        <v>608</v>
      </c>
      <c r="G16" s="261"/>
      <c r="H16" s="261"/>
      <c r="I16" s="261"/>
      <c r="J16" s="261"/>
      <c r="K16" s="259"/>
    </row>
    <row r="17" ht="15" customHeight="1">
      <c r="B17" s="262"/>
      <c r="C17" s="263"/>
      <c r="D17" s="263"/>
      <c r="E17" s="264" t="s">
        <v>609</v>
      </c>
      <c r="F17" s="261" t="s">
        <v>610</v>
      </c>
      <c r="G17" s="261"/>
      <c r="H17" s="261"/>
      <c r="I17" s="261"/>
      <c r="J17" s="261"/>
      <c r="K17" s="259"/>
    </row>
    <row r="18" ht="15" customHeight="1">
      <c r="B18" s="262"/>
      <c r="C18" s="263"/>
      <c r="D18" s="263"/>
      <c r="E18" s="264" t="s">
        <v>611</v>
      </c>
      <c r="F18" s="261" t="s">
        <v>612</v>
      </c>
      <c r="G18" s="261"/>
      <c r="H18" s="261"/>
      <c r="I18" s="261"/>
      <c r="J18" s="261"/>
      <c r="K18" s="259"/>
    </row>
    <row r="19" ht="15" customHeight="1">
      <c r="B19" s="262"/>
      <c r="C19" s="263"/>
      <c r="D19" s="263"/>
      <c r="E19" s="264" t="s">
        <v>613</v>
      </c>
      <c r="F19" s="261" t="s">
        <v>614</v>
      </c>
      <c r="G19" s="261"/>
      <c r="H19" s="261"/>
      <c r="I19" s="261"/>
      <c r="J19" s="261"/>
      <c r="K19" s="259"/>
    </row>
    <row r="20" ht="15" customHeight="1">
      <c r="B20" s="262"/>
      <c r="C20" s="263"/>
      <c r="D20" s="263"/>
      <c r="E20" s="264" t="s">
        <v>615</v>
      </c>
      <c r="F20" s="261" t="s">
        <v>616</v>
      </c>
      <c r="G20" s="261"/>
      <c r="H20" s="261"/>
      <c r="I20" s="261"/>
      <c r="J20" s="261"/>
      <c r="K20" s="259"/>
    </row>
    <row r="21" ht="15" customHeight="1">
      <c r="B21" s="262"/>
      <c r="C21" s="263"/>
      <c r="D21" s="263"/>
      <c r="E21" s="264" t="s">
        <v>617</v>
      </c>
      <c r="F21" s="261" t="s">
        <v>618</v>
      </c>
      <c r="G21" s="261"/>
      <c r="H21" s="261"/>
      <c r="I21" s="261"/>
      <c r="J21" s="261"/>
      <c r="K21" s="259"/>
    </row>
    <row r="22" ht="12.75" customHeight="1">
      <c r="B22" s="262"/>
      <c r="C22" s="263"/>
      <c r="D22" s="263"/>
      <c r="E22" s="263"/>
      <c r="F22" s="263"/>
      <c r="G22" s="263"/>
      <c r="H22" s="263"/>
      <c r="I22" s="263"/>
      <c r="J22" s="263"/>
      <c r="K22" s="259"/>
    </row>
    <row r="23" ht="15" customHeight="1">
      <c r="B23" s="262"/>
      <c r="C23" s="261" t="s">
        <v>619</v>
      </c>
      <c r="D23" s="261"/>
      <c r="E23" s="261"/>
      <c r="F23" s="261"/>
      <c r="G23" s="261"/>
      <c r="H23" s="261"/>
      <c r="I23" s="261"/>
      <c r="J23" s="261"/>
      <c r="K23" s="259"/>
    </row>
    <row r="24" ht="15" customHeight="1">
      <c r="B24" s="262"/>
      <c r="C24" s="261" t="s">
        <v>620</v>
      </c>
      <c r="D24" s="261"/>
      <c r="E24" s="261"/>
      <c r="F24" s="261"/>
      <c r="G24" s="261"/>
      <c r="H24" s="261"/>
      <c r="I24" s="261"/>
      <c r="J24" s="261"/>
      <c r="K24" s="259"/>
    </row>
    <row r="25" ht="15" customHeight="1">
      <c r="B25" s="262"/>
      <c r="C25" s="261"/>
      <c r="D25" s="261" t="s">
        <v>621</v>
      </c>
      <c r="E25" s="261"/>
      <c r="F25" s="261"/>
      <c r="G25" s="261"/>
      <c r="H25" s="261"/>
      <c r="I25" s="261"/>
      <c r="J25" s="261"/>
      <c r="K25" s="259"/>
    </row>
    <row r="26" ht="15" customHeight="1">
      <c r="B26" s="262"/>
      <c r="C26" s="263"/>
      <c r="D26" s="261" t="s">
        <v>622</v>
      </c>
      <c r="E26" s="261"/>
      <c r="F26" s="261"/>
      <c r="G26" s="261"/>
      <c r="H26" s="261"/>
      <c r="I26" s="261"/>
      <c r="J26" s="261"/>
      <c r="K26" s="259"/>
    </row>
    <row r="27" ht="12.75" customHeight="1">
      <c r="B27" s="262"/>
      <c r="C27" s="263"/>
      <c r="D27" s="263"/>
      <c r="E27" s="263"/>
      <c r="F27" s="263"/>
      <c r="G27" s="263"/>
      <c r="H27" s="263"/>
      <c r="I27" s="263"/>
      <c r="J27" s="263"/>
      <c r="K27" s="259"/>
    </row>
    <row r="28" ht="15" customHeight="1">
      <c r="B28" s="262"/>
      <c r="C28" s="263"/>
      <c r="D28" s="261" t="s">
        <v>623</v>
      </c>
      <c r="E28" s="261"/>
      <c r="F28" s="261"/>
      <c r="G28" s="261"/>
      <c r="H28" s="261"/>
      <c r="I28" s="261"/>
      <c r="J28" s="261"/>
      <c r="K28" s="259"/>
    </row>
    <row r="29" ht="15" customHeight="1">
      <c r="B29" s="262"/>
      <c r="C29" s="263"/>
      <c r="D29" s="261" t="s">
        <v>624</v>
      </c>
      <c r="E29" s="261"/>
      <c r="F29" s="261"/>
      <c r="G29" s="261"/>
      <c r="H29" s="261"/>
      <c r="I29" s="261"/>
      <c r="J29" s="261"/>
      <c r="K29" s="259"/>
    </row>
    <row r="30" ht="12.75" customHeight="1">
      <c r="B30" s="262"/>
      <c r="C30" s="263"/>
      <c r="D30" s="263"/>
      <c r="E30" s="263"/>
      <c r="F30" s="263"/>
      <c r="G30" s="263"/>
      <c r="H30" s="263"/>
      <c r="I30" s="263"/>
      <c r="J30" s="263"/>
      <c r="K30" s="259"/>
    </row>
    <row r="31" ht="15" customHeight="1">
      <c r="B31" s="262"/>
      <c r="C31" s="263"/>
      <c r="D31" s="261" t="s">
        <v>625</v>
      </c>
      <c r="E31" s="261"/>
      <c r="F31" s="261"/>
      <c r="G31" s="261"/>
      <c r="H31" s="261"/>
      <c r="I31" s="261"/>
      <c r="J31" s="261"/>
      <c r="K31" s="259"/>
    </row>
    <row r="32" ht="15" customHeight="1">
      <c r="B32" s="262"/>
      <c r="C32" s="263"/>
      <c r="D32" s="261" t="s">
        <v>626</v>
      </c>
      <c r="E32" s="261"/>
      <c r="F32" s="261"/>
      <c r="G32" s="261"/>
      <c r="H32" s="261"/>
      <c r="I32" s="261"/>
      <c r="J32" s="261"/>
      <c r="K32" s="259"/>
    </row>
    <row r="33" ht="15" customHeight="1">
      <c r="B33" s="262"/>
      <c r="C33" s="263"/>
      <c r="D33" s="261" t="s">
        <v>627</v>
      </c>
      <c r="E33" s="261"/>
      <c r="F33" s="261"/>
      <c r="G33" s="261"/>
      <c r="H33" s="261"/>
      <c r="I33" s="261"/>
      <c r="J33" s="261"/>
      <c r="K33" s="259"/>
    </row>
    <row r="34" ht="15" customHeight="1">
      <c r="B34" s="262"/>
      <c r="C34" s="263"/>
      <c r="D34" s="261"/>
      <c r="E34" s="265" t="s">
        <v>99</v>
      </c>
      <c r="F34" s="261"/>
      <c r="G34" s="261" t="s">
        <v>628</v>
      </c>
      <c r="H34" s="261"/>
      <c r="I34" s="261"/>
      <c r="J34" s="261"/>
      <c r="K34" s="259"/>
    </row>
    <row r="35" ht="30.75" customHeight="1">
      <c r="B35" s="262"/>
      <c r="C35" s="263"/>
      <c r="D35" s="261"/>
      <c r="E35" s="265" t="s">
        <v>629</v>
      </c>
      <c r="F35" s="261"/>
      <c r="G35" s="261" t="s">
        <v>630</v>
      </c>
      <c r="H35" s="261"/>
      <c r="I35" s="261"/>
      <c r="J35" s="261"/>
      <c r="K35" s="259"/>
    </row>
    <row r="36" ht="15" customHeight="1">
      <c r="B36" s="262"/>
      <c r="C36" s="263"/>
      <c r="D36" s="261"/>
      <c r="E36" s="265" t="s">
        <v>50</v>
      </c>
      <c r="F36" s="261"/>
      <c r="G36" s="261" t="s">
        <v>631</v>
      </c>
      <c r="H36" s="261"/>
      <c r="I36" s="261"/>
      <c r="J36" s="261"/>
      <c r="K36" s="259"/>
    </row>
    <row r="37" ht="15" customHeight="1">
      <c r="B37" s="262"/>
      <c r="C37" s="263"/>
      <c r="D37" s="261"/>
      <c r="E37" s="265" t="s">
        <v>100</v>
      </c>
      <c r="F37" s="261"/>
      <c r="G37" s="261" t="s">
        <v>632</v>
      </c>
      <c r="H37" s="261"/>
      <c r="I37" s="261"/>
      <c r="J37" s="261"/>
      <c r="K37" s="259"/>
    </row>
    <row r="38" ht="15" customHeight="1">
      <c r="B38" s="262"/>
      <c r="C38" s="263"/>
      <c r="D38" s="261"/>
      <c r="E38" s="265" t="s">
        <v>101</v>
      </c>
      <c r="F38" s="261"/>
      <c r="G38" s="261" t="s">
        <v>633</v>
      </c>
      <c r="H38" s="261"/>
      <c r="I38" s="261"/>
      <c r="J38" s="261"/>
      <c r="K38" s="259"/>
    </row>
    <row r="39" ht="15" customHeight="1">
      <c r="B39" s="262"/>
      <c r="C39" s="263"/>
      <c r="D39" s="261"/>
      <c r="E39" s="265" t="s">
        <v>102</v>
      </c>
      <c r="F39" s="261"/>
      <c r="G39" s="261" t="s">
        <v>634</v>
      </c>
      <c r="H39" s="261"/>
      <c r="I39" s="261"/>
      <c r="J39" s="261"/>
      <c r="K39" s="259"/>
    </row>
    <row r="40" ht="15" customHeight="1">
      <c r="B40" s="262"/>
      <c r="C40" s="263"/>
      <c r="D40" s="261"/>
      <c r="E40" s="265" t="s">
        <v>635</v>
      </c>
      <c r="F40" s="261"/>
      <c r="G40" s="261" t="s">
        <v>636</v>
      </c>
      <c r="H40" s="261"/>
      <c r="I40" s="261"/>
      <c r="J40" s="261"/>
      <c r="K40" s="259"/>
    </row>
    <row r="41" ht="15" customHeight="1">
      <c r="B41" s="262"/>
      <c r="C41" s="263"/>
      <c r="D41" s="261"/>
      <c r="E41" s="265"/>
      <c r="F41" s="261"/>
      <c r="G41" s="261" t="s">
        <v>637</v>
      </c>
      <c r="H41" s="261"/>
      <c r="I41" s="261"/>
      <c r="J41" s="261"/>
      <c r="K41" s="259"/>
    </row>
    <row r="42" ht="15" customHeight="1">
      <c r="B42" s="262"/>
      <c r="C42" s="263"/>
      <c r="D42" s="261"/>
      <c r="E42" s="265" t="s">
        <v>638</v>
      </c>
      <c r="F42" s="261"/>
      <c r="G42" s="261" t="s">
        <v>639</v>
      </c>
      <c r="H42" s="261"/>
      <c r="I42" s="261"/>
      <c r="J42" s="261"/>
      <c r="K42" s="259"/>
    </row>
    <row r="43" ht="15" customHeight="1">
      <c r="B43" s="262"/>
      <c r="C43" s="263"/>
      <c r="D43" s="261"/>
      <c r="E43" s="265" t="s">
        <v>104</v>
      </c>
      <c r="F43" s="261"/>
      <c r="G43" s="261" t="s">
        <v>640</v>
      </c>
      <c r="H43" s="261"/>
      <c r="I43" s="261"/>
      <c r="J43" s="261"/>
      <c r="K43" s="259"/>
    </row>
    <row r="44" ht="12.75" customHeight="1">
      <c r="B44" s="262"/>
      <c r="C44" s="263"/>
      <c r="D44" s="261"/>
      <c r="E44" s="261"/>
      <c r="F44" s="261"/>
      <c r="G44" s="261"/>
      <c r="H44" s="261"/>
      <c r="I44" s="261"/>
      <c r="J44" s="261"/>
      <c r="K44" s="259"/>
    </row>
    <row r="45" ht="15" customHeight="1">
      <c r="B45" s="262"/>
      <c r="C45" s="263"/>
      <c r="D45" s="261" t="s">
        <v>641</v>
      </c>
      <c r="E45" s="261"/>
      <c r="F45" s="261"/>
      <c r="G45" s="261"/>
      <c r="H45" s="261"/>
      <c r="I45" s="261"/>
      <c r="J45" s="261"/>
      <c r="K45" s="259"/>
    </row>
    <row r="46" ht="15" customHeight="1">
      <c r="B46" s="262"/>
      <c r="C46" s="263"/>
      <c r="D46" s="263"/>
      <c r="E46" s="261" t="s">
        <v>642</v>
      </c>
      <c r="F46" s="261"/>
      <c r="G46" s="261"/>
      <c r="H46" s="261"/>
      <c r="I46" s="261"/>
      <c r="J46" s="261"/>
      <c r="K46" s="259"/>
    </row>
    <row r="47" ht="15" customHeight="1">
      <c r="B47" s="262"/>
      <c r="C47" s="263"/>
      <c r="D47" s="263"/>
      <c r="E47" s="261" t="s">
        <v>643</v>
      </c>
      <c r="F47" s="261"/>
      <c r="G47" s="261"/>
      <c r="H47" s="261"/>
      <c r="I47" s="261"/>
      <c r="J47" s="261"/>
      <c r="K47" s="259"/>
    </row>
    <row r="48" ht="15" customHeight="1">
      <c r="B48" s="262"/>
      <c r="C48" s="263"/>
      <c r="D48" s="263"/>
      <c r="E48" s="261" t="s">
        <v>644</v>
      </c>
      <c r="F48" s="261"/>
      <c r="G48" s="261"/>
      <c r="H48" s="261"/>
      <c r="I48" s="261"/>
      <c r="J48" s="261"/>
      <c r="K48" s="259"/>
    </row>
    <row r="49" ht="15" customHeight="1">
      <c r="B49" s="262"/>
      <c r="C49" s="263"/>
      <c r="D49" s="261" t="s">
        <v>645</v>
      </c>
      <c r="E49" s="261"/>
      <c r="F49" s="261"/>
      <c r="G49" s="261"/>
      <c r="H49" s="261"/>
      <c r="I49" s="261"/>
      <c r="J49" s="261"/>
      <c r="K49" s="259"/>
    </row>
    <row r="50" ht="25.5" customHeight="1">
      <c r="B50" s="257"/>
      <c r="C50" s="258" t="s">
        <v>646</v>
      </c>
      <c r="D50" s="258"/>
      <c r="E50" s="258"/>
      <c r="F50" s="258"/>
      <c r="G50" s="258"/>
      <c r="H50" s="258"/>
      <c r="I50" s="258"/>
      <c r="J50" s="258"/>
      <c r="K50" s="259"/>
    </row>
    <row r="51" ht="5.25" customHeight="1">
      <c r="B51" s="257"/>
      <c r="C51" s="260"/>
      <c r="D51" s="260"/>
      <c r="E51" s="260"/>
      <c r="F51" s="260"/>
      <c r="G51" s="260"/>
      <c r="H51" s="260"/>
      <c r="I51" s="260"/>
      <c r="J51" s="260"/>
      <c r="K51" s="259"/>
    </row>
    <row r="52" ht="15" customHeight="1">
      <c r="B52" s="257"/>
      <c r="C52" s="261" t="s">
        <v>647</v>
      </c>
      <c r="D52" s="261"/>
      <c r="E52" s="261"/>
      <c r="F52" s="261"/>
      <c r="G52" s="261"/>
      <c r="H52" s="261"/>
      <c r="I52" s="261"/>
      <c r="J52" s="261"/>
      <c r="K52" s="259"/>
    </row>
    <row r="53" ht="15" customHeight="1">
      <c r="B53" s="257"/>
      <c r="C53" s="261" t="s">
        <v>648</v>
      </c>
      <c r="D53" s="261"/>
      <c r="E53" s="261"/>
      <c r="F53" s="261"/>
      <c r="G53" s="261"/>
      <c r="H53" s="261"/>
      <c r="I53" s="261"/>
      <c r="J53" s="261"/>
      <c r="K53" s="259"/>
    </row>
    <row r="54" ht="12.75" customHeight="1">
      <c r="B54" s="257"/>
      <c r="C54" s="261"/>
      <c r="D54" s="261"/>
      <c r="E54" s="261"/>
      <c r="F54" s="261"/>
      <c r="G54" s="261"/>
      <c r="H54" s="261"/>
      <c r="I54" s="261"/>
      <c r="J54" s="261"/>
      <c r="K54" s="259"/>
    </row>
    <row r="55" ht="15" customHeight="1">
      <c r="B55" s="257"/>
      <c r="C55" s="261" t="s">
        <v>649</v>
      </c>
      <c r="D55" s="261"/>
      <c r="E55" s="261"/>
      <c r="F55" s="261"/>
      <c r="G55" s="261"/>
      <c r="H55" s="261"/>
      <c r="I55" s="261"/>
      <c r="J55" s="261"/>
      <c r="K55" s="259"/>
    </row>
    <row r="56" ht="15" customHeight="1">
      <c r="B56" s="257"/>
      <c r="C56" s="263"/>
      <c r="D56" s="261" t="s">
        <v>650</v>
      </c>
      <c r="E56" s="261"/>
      <c r="F56" s="261"/>
      <c r="G56" s="261"/>
      <c r="H56" s="261"/>
      <c r="I56" s="261"/>
      <c r="J56" s="261"/>
      <c r="K56" s="259"/>
    </row>
    <row r="57" ht="15" customHeight="1">
      <c r="B57" s="257"/>
      <c r="C57" s="263"/>
      <c r="D57" s="261" t="s">
        <v>651</v>
      </c>
      <c r="E57" s="261"/>
      <c r="F57" s="261"/>
      <c r="G57" s="261"/>
      <c r="H57" s="261"/>
      <c r="I57" s="261"/>
      <c r="J57" s="261"/>
      <c r="K57" s="259"/>
    </row>
    <row r="58" ht="15" customHeight="1">
      <c r="B58" s="257"/>
      <c r="C58" s="263"/>
      <c r="D58" s="261" t="s">
        <v>652</v>
      </c>
      <c r="E58" s="261"/>
      <c r="F58" s="261"/>
      <c r="G58" s="261"/>
      <c r="H58" s="261"/>
      <c r="I58" s="261"/>
      <c r="J58" s="261"/>
      <c r="K58" s="259"/>
    </row>
    <row r="59" ht="15" customHeight="1">
      <c r="B59" s="257"/>
      <c r="C59" s="263"/>
      <c r="D59" s="261" t="s">
        <v>653</v>
      </c>
      <c r="E59" s="261"/>
      <c r="F59" s="261"/>
      <c r="G59" s="261"/>
      <c r="H59" s="261"/>
      <c r="I59" s="261"/>
      <c r="J59" s="261"/>
      <c r="K59" s="259"/>
    </row>
    <row r="60" ht="15" customHeight="1">
      <c r="B60" s="257"/>
      <c r="C60" s="263"/>
      <c r="D60" s="266" t="s">
        <v>654</v>
      </c>
      <c r="E60" s="266"/>
      <c r="F60" s="266"/>
      <c r="G60" s="266"/>
      <c r="H60" s="266"/>
      <c r="I60" s="266"/>
      <c r="J60" s="266"/>
      <c r="K60" s="259"/>
    </row>
    <row r="61" ht="15" customHeight="1">
      <c r="B61" s="257"/>
      <c r="C61" s="263"/>
      <c r="D61" s="261" t="s">
        <v>655</v>
      </c>
      <c r="E61" s="261"/>
      <c r="F61" s="261"/>
      <c r="G61" s="261"/>
      <c r="H61" s="261"/>
      <c r="I61" s="261"/>
      <c r="J61" s="261"/>
      <c r="K61" s="259"/>
    </row>
    <row r="62" ht="12.75" customHeight="1">
      <c r="B62" s="257"/>
      <c r="C62" s="263"/>
      <c r="D62" s="263"/>
      <c r="E62" s="267"/>
      <c r="F62" s="263"/>
      <c r="G62" s="263"/>
      <c r="H62" s="263"/>
      <c r="I62" s="263"/>
      <c r="J62" s="263"/>
      <c r="K62" s="259"/>
    </row>
    <row r="63" ht="15" customHeight="1">
      <c r="B63" s="257"/>
      <c r="C63" s="263"/>
      <c r="D63" s="261" t="s">
        <v>656</v>
      </c>
      <c r="E63" s="261"/>
      <c r="F63" s="261"/>
      <c r="G63" s="261"/>
      <c r="H63" s="261"/>
      <c r="I63" s="261"/>
      <c r="J63" s="261"/>
      <c r="K63" s="259"/>
    </row>
    <row r="64" ht="15" customHeight="1">
      <c r="B64" s="257"/>
      <c r="C64" s="263"/>
      <c r="D64" s="266" t="s">
        <v>657</v>
      </c>
      <c r="E64" s="266"/>
      <c r="F64" s="266"/>
      <c r="G64" s="266"/>
      <c r="H64" s="266"/>
      <c r="I64" s="266"/>
      <c r="J64" s="266"/>
      <c r="K64" s="259"/>
    </row>
    <row r="65" ht="15" customHeight="1">
      <c r="B65" s="257"/>
      <c r="C65" s="263"/>
      <c r="D65" s="261" t="s">
        <v>658</v>
      </c>
      <c r="E65" s="261"/>
      <c r="F65" s="261"/>
      <c r="G65" s="261"/>
      <c r="H65" s="261"/>
      <c r="I65" s="261"/>
      <c r="J65" s="261"/>
      <c r="K65" s="259"/>
    </row>
    <row r="66" ht="15" customHeight="1">
      <c r="B66" s="257"/>
      <c r="C66" s="263"/>
      <c r="D66" s="261" t="s">
        <v>659</v>
      </c>
      <c r="E66" s="261"/>
      <c r="F66" s="261"/>
      <c r="G66" s="261"/>
      <c r="H66" s="261"/>
      <c r="I66" s="261"/>
      <c r="J66" s="261"/>
      <c r="K66" s="259"/>
    </row>
    <row r="67" ht="15" customHeight="1">
      <c r="B67" s="257"/>
      <c r="C67" s="263"/>
      <c r="D67" s="261" t="s">
        <v>660</v>
      </c>
      <c r="E67" s="261"/>
      <c r="F67" s="261"/>
      <c r="G67" s="261"/>
      <c r="H67" s="261"/>
      <c r="I67" s="261"/>
      <c r="J67" s="261"/>
      <c r="K67" s="259"/>
    </row>
    <row r="68" ht="15" customHeight="1">
      <c r="B68" s="257"/>
      <c r="C68" s="263"/>
      <c r="D68" s="261" t="s">
        <v>661</v>
      </c>
      <c r="E68" s="261"/>
      <c r="F68" s="261"/>
      <c r="G68" s="261"/>
      <c r="H68" s="261"/>
      <c r="I68" s="261"/>
      <c r="J68" s="261"/>
      <c r="K68" s="259"/>
    </row>
    <row r="69" ht="12.75" customHeight="1">
      <c r="B69" s="268"/>
      <c r="C69" s="269"/>
      <c r="D69" s="269"/>
      <c r="E69" s="269"/>
      <c r="F69" s="269"/>
      <c r="G69" s="269"/>
      <c r="H69" s="269"/>
      <c r="I69" s="269"/>
      <c r="J69" s="269"/>
      <c r="K69" s="270"/>
    </row>
    <row r="70" ht="18.75" customHeight="1">
      <c r="B70" s="271"/>
      <c r="C70" s="271"/>
      <c r="D70" s="271"/>
      <c r="E70" s="271"/>
      <c r="F70" s="271"/>
      <c r="G70" s="271"/>
      <c r="H70" s="271"/>
      <c r="I70" s="271"/>
      <c r="J70" s="271"/>
      <c r="K70" s="272"/>
    </row>
    <row r="71" ht="18.75" customHeight="1">
      <c r="B71" s="272"/>
      <c r="C71" s="272"/>
      <c r="D71" s="272"/>
      <c r="E71" s="272"/>
      <c r="F71" s="272"/>
      <c r="G71" s="272"/>
      <c r="H71" s="272"/>
      <c r="I71" s="272"/>
      <c r="J71" s="272"/>
      <c r="K71" s="272"/>
    </row>
    <row r="72" ht="7.5" customHeight="1">
      <c r="B72" s="273"/>
      <c r="C72" s="274"/>
      <c r="D72" s="274"/>
      <c r="E72" s="274"/>
      <c r="F72" s="274"/>
      <c r="G72" s="274"/>
      <c r="H72" s="274"/>
      <c r="I72" s="274"/>
      <c r="J72" s="274"/>
      <c r="K72" s="275"/>
    </row>
    <row r="73" ht="45" customHeight="1">
      <c r="B73" s="276"/>
      <c r="C73" s="277" t="s">
        <v>80</v>
      </c>
      <c r="D73" s="277"/>
      <c r="E73" s="277"/>
      <c r="F73" s="277"/>
      <c r="G73" s="277"/>
      <c r="H73" s="277"/>
      <c r="I73" s="277"/>
      <c r="J73" s="277"/>
      <c r="K73" s="278"/>
    </row>
    <row r="74" ht="17.25" customHeight="1">
      <c r="B74" s="276"/>
      <c r="C74" s="279" t="s">
        <v>662</v>
      </c>
      <c r="D74" s="279"/>
      <c r="E74" s="279"/>
      <c r="F74" s="279" t="s">
        <v>663</v>
      </c>
      <c r="G74" s="280"/>
      <c r="H74" s="279" t="s">
        <v>100</v>
      </c>
      <c r="I74" s="279" t="s">
        <v>54</v>
      </c>
      <c r="J74" s="279" t="s">
        <v>664</v>
      </c>
      <c r="K74" s="278"/>
    </row>
    <row r="75" ht="17.25" customHeight="1">
      <c r="B75" s="276"/>
      <c r="C75" s="281" t="s">
        <v>665</v>
      </c>
      <c r="D75" s="281"/>
      <c r="E75" s="281"/>
      <c r="F75" s="282" t="s">
        <v>666</v>
      </c>
      <c r="G75" s="283"/>
      <c r="H75" s="281"/>
      <c r="I75" s="281"/>
      <c r="J75" s="281" t="s">
        <v>667</v>
      </c>
      <c r="K75" s="278"/>
    </row>
    <row r="76" ht="5.25" customHeight="1">
      <c r="B76" s="276"/>
      <c r="C76" s="284"/>
      <c r="D76" s="284"/>
      <c r="E76" s="284"/>
      <c r="F76" s="284"/>
      <c r="G76" s="285"/>
      <c r="H76" s="284"/>
      <c r="I76" s="284"/>
      <c r="J76" s="284"/>
      <c r="K76" s="278"/>
    </row>
    <row r="77" ht="15" customHeight="1">
      <c r="B77" s="276"/>
      <c r="C77" s="265" t="s">
        <v>50</v>
      </c>
      <c r="D77" s="284"/>
      <c r="E77" s="284"/>
      <c r="F77" s="286" t="s">
        <v>668</v>
      </c>
      <c r="G77" s="285"/>
      <c r="H77" s="265" t="s">
        <v>669</v>
      </c>
      <c r="I77" s="265" t="s">
        <v>670</v>
      </c>
      <c r="J77" s="265">
        <v>20</v>
      </c>
      <c r="K77" s="278"/>
    </row>
    <row r="78" ht="15" customHeight="1">
      <c r="B78" s="276"/>
      <c r="C78" s="265" t="s">
        <v>671</v>
      </c>
      <c r="D78" s="265"/>
      <c r="E78" s="265"/>
      <c r="F78" s="286" t="s">
        <v>668</v>
      </c>
      <c r="G78" s="285"/>
      <c r="H78" s="265" t="s">
        <v>672</v>
      </c>
      <c r="I78" s="265" t="s">
        <v>670</v>
      </c>
      <c r="J78" s="265">
        <v>120</v>
      </c>
      <c r="K78" s="278"/>
    </row>
    <row r="79" ht="15" customHeight="1">
      <c r="B79" s="287"/>
      <c r="C79" s="265" t="s">
        <v>673</v>
      </c>
      <c r="D79" s="265"/>
      <c r="E79" s="265"/>
      <c r="F79" s="286" t="s">
        <v>674</v>
      </c>
      <c r="G79" s="285"/>
      <c r="H79" s="265" t="s">
        <v>675</v>
      </c>
      <c r="I79" s="265" t="s">
        <v>670</v>
      </c>
      <c r="J79" s="265">
        <v>50</v>
      </c>
      <c r="K79" s="278"/>
    </row>
    <row r="80" ht="15" customHeight="1">
      <c r="B80" s="287"/>
      <c r="C80" s="265" t="s">
        <v>676</v>
      </c>
      <c r="D80" s="265"/>
      <c r="E80" s="265"/>
      <c r="F80" s="286" t="s">
        <v>668</v>
      </c>
      <c r="G80" s="285"/>
      <c r="H80" s="265" t="s">
        <v>677</v>
      </c>
      <c r="I80" s="265" t="s">
        <v>678</v>
      </c>
      <c r="J80" s="265"/>
      <c r="K80" s="278"/>
    </row>
    <row r="81" ht="15" customHeight="1">
      <c r="B81" s="287"/>
      <c r="C81" s="288" t="s">
        <v>679</v>
      </c>
      <c r="D81" s="288"/>
      <c r="E81" s="288"/>
      <c r="F81" s="289" t="s">
        <v>674</v>
      </c>
      <c r="G81" s="288"/>
      <c r="H81" s="288" t="s">
        <v>680</v>
      </c>
      <c r="I81" s="288" t="s">
        <v>670</v>
      </c>
      <c r="J81" s="288">
        <v>15</v>
      </c>
      <c r="K81" s="278"/>
    </row>
    <row r="82" ht="15" customHeight="1">
      <c r="B82" s="287"/>
      <c r="C82" s="288" t="s">
        <v>681</v>
      </c>
      <c r="D82" s="288"/>
      <c r="E82" s="288"/>
      <c r="F82" s="289" t="s">
        <v>674</v>
      </c>
      <c r="G82" s="288"/>
      <c r="H82" s="288" t="s">
        <v>682</v>
      </c>
      <c r="I82" s="288" t="s">
        <v>670</v>
      </c>
      <c r="J82" s="288">
        <v>15</v>
      </c>
      <c r="K82" s="278"/>
    </row>
    <row r="83" ht="15" customHeight="1">
      <c r="B83" s="287"/>
      <c r="C83" s="288" t="s">
        <v>683</v>
      </c>
      <c r="D83" s="288"/>
      <c r="E83" s="288"/>
      <c r="F83" s="289" t="s">
        <v>674</v>
      </c>
      <c r="G83" s="288"/>
      <c r="H83" s="288" t="s">
        <v>684</v>
      </c>
      <c r="I83" s="288" t="s">
        <v>670</v>
      </c>
      <c r="J83" s="288">
        <v>20</v>
      </c>
      <c r="K83" s="278"/>
    </row>
    <row r="84" ht="15" customHeight="1">
      <c r="B84" s="287"/>
      <c r="C84" s="288" t="s">
        <v>685</v>
      </c>
      <c r="D84" s="288"/>
      <c r="E84" s="288"/>
      <c r="F84" s="289" t="s">
        <v>674</v>
      </c>
      <c r="G84" s="288"/>
      <c r="H84" s="288" t="s">
        <v>686</v>
      </c>
      <c r="I84" s="288" t="s">
        <v>670</v>
      </c>
      <c r="J84" s="288">
        <v>20</v>
      </c>
      <c r="K84" s="278"/>
    </row>
    <row r="85" ht="15" customHeight="1">
      <c r="B85" s="287"/>
      <c r="C85" s="265" t="s">
        <v>687</v>
      </c>
      <c r="D85" s="265"/>
      <c r="E85" s="265"/>
      <c r="F85" s="286" t="s">
        <v>674</v>
      </c>
      <c r="G85" s="285"/>
      <c r="H85" s="265" t="s">
        <v>688</v>
      </c>
      <c r="I85" s="265" t="s">
        <v>670</v>
      </c>
      <c r="J85" s="265">
        <v>50</v>
      </c>
      <c r="K85" s="278"/>
    </row>
    <row r="86" ht="15" customHeight="1">
      <c r="B86" s="287"/>
      <c r="C86" s="265" t="s">
        <v>689</v>
      </c>
      <c r="D86" s="265"/>
      <c r="E86" s="265"/>
      <c r="F86" s="286" t="s">
        <v>674</v>
      </c>
      <c r="G86" s="285"/>
      <c r="H86" s="265" t="s">
        <v>690</v>
      </c>
      <c r="I86" s="265" t="s">
        <v>670</v>
      </c>
      <c r="J86" s="265">
        <v>20</v>
      </c>
      <c r="K86" s="278"/>
    </row>
    <row r="87" ht="15" customHeight="1">
      <c r="B87" s="287"/>
      <c r="C87" s="265" t="s">
        <v>691</v>
      </c>
      <c r="D87" s="265"/>
      <c r="E87" s="265"/>
      <c r="F87" s="286" t="s">
        <v>674</v>
      </c>
      <c r="G87" s="285"/>
      <c r="H87" s="265" t="s">
        <v>692</v>
      </c>
      <c r="I87" s="265" t="s">
        <v>670</v>
      </c>
      <c r="J87" s="265">
        <v>20</v>
      </c>
      <c r="K87" s="278"/>
    </row>
    <row r="88" ht="15" customHeight="1">
      <c r="B88" s="287"/>
      <c r="C88" s="265" t="s">
        <v>693</v>
      </c>
      <c r="D88" s="265"/>
      <c r="E88" s="265"/>
      <c r="F88" s="286" t="s">
        <v>674</v>
      </c>
      <c r="G88" s="285"/>
      <c r="H88" s="265" t="s">
        <v>694</v>
      </c>
      <c r="I88" s="265" t="s">
        <v>670</v>
      </c>
      <c r="J88" s="265">
        <v>50</v>
      </c>
      <c r="K88" s="278"/>
    </row>
    <row r="89" ht="15" customHeight="1">
      <c r="B89" s="287"/>
      <c r="C89" s="265" t="s">
        <v>695</v>
      </c>
      <c r="D89" s="265"/>
      <c r="E89" s="265"/>
      <c r="F89" s="286" t="s">
        <v>674</v>
      </c>
      <c r="G89" s="285"/>
      <c r="H89" s="265" t="s">
        <v>695</v>
      </c>
      <c r="I89" s="265" t="s">
        <v>670</v>
      </c>
      <c r="J89" s="265">
        <v>50</v>
      </c>
      <c r="K89" s="278"/>
    </row>
    <row r="90" ht="15" customHeight="1">
      <c r="B90" s="287"/>
      <c r="C90" s="265" t="s">
        <v>105</v>
      </c>
      <c r="D90" s="265"/>
      <c r="E90" s="265"/>
      <c r="F90" s="286" t="s">
        <v>674</v>
      </c>
      <c r="G90" s="285"/>
      <c r="H90" s="265" t="s">
        <v>696</v>
      </c>
      <c r="I90" s="265" t="s">
        <v>670</v>
      </c>
      <c r="J90" s="265">
        <v>255</v>
      </c>
      <c r="K90" s="278"/>
    </row>
    <row r="91" ht="15" customHeight="1">
      <c r="B91" s="287"/>
      <c r="C91" s="265" t="s">
        <v>697</v>
      </c>
      <c r="D91" s="265"/>
      <c r="E91" s="265"/>
      <c r="F91" s="286" t="s">
        <v>668</v>
      </c>
      <c r="G91" s="285"/>
      <c r="H91" s="265" t="s">
        <v>698</v>
      </c>
      <c r="I91" s="265" t="s">
        <v>699</v>
      </c>
      <c r="J91" s="265"/>
      <c r="K91" s="278"/>
    </row>
    <row r="92" ht="15" customHeight="1">
      <c r="B92" s="287"/>
      <c r="C92" s="265" t="s">
        <v>700</v>
      </c>
      <c r="D92" s="265"/>
      <c r="E92" s="265"/>
      <c r="F92" s="286" t="s">
        <v>668</v>
      </c>
      <c r="G92" s="285"/>
      <c r="H92" s="265" t="s">
        <v>701</v>
      </c>
      <c r="I92" s="265" t="s">
        <v>702</v>
      </c>
      <c r="J92" s="265"/>
      <c r="K92" s="278"/>
    </row>
    <row r="93" ht="15" customHeight="1">
      <c r="B93" s="287"/>
      <c r="C93" s="265" t="s">
        <v>703</v>
      </c>
      <c r="D93" s="265"/>
      <c r="E93" s="265"/>
      <c r="F93" s="286" t="s">
        <v>668</v>
      </c>
      <c r="G93" s="285"/>
      <c r="H93" s="265" t="s">
        <v>703</v>
      </c>
      <c r="I93" s="265" t="s">
        <v>702</v>
      </c>
      <c r="J93" s="265"/>
      <c r="K93" s="278"/>
    </row>
    <row r="94" ht="15" customHeight="1">
      <c r="B94" s="287"/>
      <c r="C94" s="265" t="s">
        <v>35</v>
      </c>
      <c r="D94" s="265"/>
      <c r="E94" s="265"/>
      <c r="F94" s="286" t="s">
        <v>668</v>
      </c>
      <c r="G94" s="285"/>
      <c r="H94" s="265" t="s">
        <v>704</v>
      </c>
      <c r="I94" s="265" t="s">
        <v>702</v>
      </c>
      <c r="J94" s="265"/>
      <c r="K94" s="278"/>
    </row>
    <row r="95" ht="15" customHeight="1">
      <c r="B95" s="287"/>
      <c r="C95" s="265" t="s">
        <v>45</v>
      </c>
      <c r="D95" s="265"/>
      <c r="E95" s="265"/>
      <c r="F95" s="286" t="s">
        <v>668</v>
      </c>
      <c r="G95" s="285"/>
      <c r="H95" s="265" t="s">
        <v>705</v>
      </c>
      <c r="I95" s="265" t="s">
        <v>702</v>
      </c>
      <c r="J95" s="265"/>
      <c r="K95" s="278"/>
    </row>
    <row r="96" ht="15" customHeight="1">
      <c r="B96" s="290"/>
      <c r="C96" s="291"/>
      <c r="D96" s="291"/>
      <c r="E96" s="291"/>
      <c r="F96" s="291"/>
      <c r="G96" s="291"/>
      <c r="H96" s="291"/>
      <c r="I96" s="291"/>
      <c r="J96" s="291"/>
      <c r="K96" s="292"/>
    </row>
    <row r="97" ht="18.75" customHeight="1">
      <c r="B97" s="293"/>
      <c r="C97" s="294"/>
      <c r="D97" s="294"/>
      <c r="E97" s="294"/>
      <c r="F97" s="294"/>
      <c r="G97" s="294"/>
      <c r="H97" s="294"/>
      <c r="I97" s="294"/>
      <c r="J97" s="294"/>
      <c r="K97" s="293"/>
    </row>
    <row r="98" ht="18.75" customHeight="1">
      <c r="B98" s="272"/>
      <c r="C98" s="272"/>
      <c r="D98" s="272"/>
      <c r="E98" s="272"/>
      <c r="F98" s="272"/>
      <c r="G98" s="272"/>
      <c r="H98" s="272"/>
      <c r="I98" s="272"/>
      <c r="J98" s="272"/>
      <c r="K98" s="272"/>
    </row>
    <row r="99" ht="7.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5"/>
    </row>
    <row r="100" ht="45" customHeight="1">
      <c r="B100" s="276"/>
      <c r="C100" s="277" t="s">
        <v>706</v>
      </c>
      <c r="D100" s="277"/>
      <c r="E100" s="277"/>
      <c r="F100" s="277"/>
      <c r="G100" s="277"/>
      <c r="H100" s="277"/>
      <c r="I100" s="277"/>
      <c r="J100" s="277"/>
      <c r="K100" s="278"/>
    </row>
    <row r="101" ht="17.25" customHeight="1">
      <c r="B101" s="276"/>
      <c r="C101" s="279" t="s">
        <v>662</v>
      </c>
      <c r="D101" s="279"/>
      <c r="E101" s="279"/>
      <c r="F101" s="279" t="s">
        <v>663</v>
      </c>
      <c r="G101" s="280"/>
      <c r="H101" s="279" t="s">
        <v>100</v>
      </c>
      <c r="I101" s="279" t="s">
        <v>54</v>
      </c>
      <c r="J101" s="279" t="s">
        <v>664</v>
      </c>
      <c r="K101" s="278"/>
    </row>
    <row r="102" ht="17.25" customHeight="1">
      <c r="B102" s="276"/>
      <c r="C102" s="281" t="s">
        <v>665</v>
      </c>
      <c r="D102" s="281"/>
      <c r="E102" s="281"/>
      <c r="F102" s="282" t="s">
        <v>666</v>
      </c>
      <c r="G102" s="283"/>
      <c r="H102" s="281"/>
      <c r="I102" s="281"/>
      <c r="J102" s="281" t="s">
        <v>667</v>
      </c>
      <c r="K102" s="278"/>
    </row>
    <row r="103" ht="5.25" customHeight="1">
      <c r="B103" s="276"/>
      <c r="C103" s="279"/>
      <c r="D103" s="279"/>
      <c r="E103" s="279"/>
      <c r="F103" s="279"/>
      <c r="G103" s="295"/>
      <c r="H103" s="279"/>
      <c r="I103" s="279"/>
      <c r="J103" s="279"/>
      <c r="K103" s="278"/>
    </row>
    <row r="104" ht="15" customHeight="1">
      <c r="B104" s="276"/>
      <c r="C104" s="265" t="s">
        <v>50</v>
      </c>
      <c r="D104" s="284"/>
      <c r="E104" s="284"/>
      <c r="F104" s="286" t="s">
        <v>668</v>
      </c>
      <c r="G104" s="295"/>
      <c r="H104" s="265" t="s">
        <v>707</v>
      </c>
      <c r="I104" s="265" t="s">
        <v>670</v>
      </c>
      <c r="J104" s="265">
        <v>20</v>
      </c>
      <c r="K104" s="278"/>
    </row>
    <row r="105" ht="15" customHeight="1">
      <c r="B105" s="276"/>
      <c r="C105" s="265" t="s">
        <v>671</v>
      </c>
      <c r="D105" s="265"/>
      <c r="E105" s="265"/>
      <c r="F105" s="286" t="s">
        <v>668</v>
      </c>
      <c r="G105" s="265"/>
      <c r="H105" s="265" t="s">
        <v>707</v>
      </c>
      <c r="I105" s="265" t="s">
        <v>670</v>
      </c>
      <c r="J105" s="265">
        <v>120</v>
      </c>
      <c r="K105" s="278"/>
    </row>
    <row r="106" ht="15" customHeight="1">
      <c r="B106" s="287"/>
      <c r="C106" s="265" t="s">
        <v>673</v>
      </c>
      <c r="D106" s="265"/>
      <c r="E106" s="265"/>
      <c r="F106" s="286" t="s">
        <v>674</v>
      </c>
      <c r="G106" s="265"/>
      <c r="H106" s="265" t="s">
        <v>707</v>
      </c>
      <c r="I106" s="265" t="s">
        <v>670</v>
      </c>
      <c r="J106" s="265">
        <v>50</v>
      </c>
      <c r="K106" s="278"/>
    </row>
    <row r="107" ht="15" customHeight="1">
      <c r="B107" s="287"/>
      <c r="C107" s="265" t="s">
        <v>676</v>
      </c>
      <c r="D107" s="265"/>
      <c r="E107" s="265"/>
      <c r="F107" s="286" t="s">
        <v>668</v>
      </c>
      <c r="G107" s="265"/>
      <c r="H107" s="265" t="s">
        <v>707</v>
      </c>
      <c r="I107" s="265" t="s">
        <v>678</v>
      </c>
      <c r="J107" s="265"/>
      <c r="K107" s="278"/>
    </row>
    <row r="108" ht="15" customHeight="1">
      <c r="B108" s="287"/>
      <c r="C108" s="265" t="s">
        <v>687</v>
      </c>
      <c r="D108" s="265"/>
      <c r="E108" s="265"/>
      <c r="F108" s="286" t="s">
        <v>674</v>
      </c>
      <c r="G108" s="265"/>
      <c r="H108" s="265" t="s">
        <v>707</v>
      </c>
      <c r="I108" s="265" t="s">
        <v>670</v>
      </c>
      <c r="J108" s="265">
        <v>50</v>
      </c>
      <c r="K108" s="278"/>
    </row>
    <row r="109" ht="15" customHeight="1">
      <c r="B109" s="287"/>
      <c r="C109" s="265" t="s">
        <v>695</v>
      </c>
      <c r="D109" s="265"/>
      <c r="E109" s="265"/>
      <c r="F109" s="286" t="s">
        <v>674</v>
      </c>
      <c r="G109" s="265"/>
      <c r="H109" s="265" t="s">
        <v>707</v>
      </c>
      <c r="I109" s="265" t="s">
        <v>670</v>
      </c>
      <c r="J109" s="265">
        <v>50</v>
      </c>
      <c r="K109" s="278"/>
    </row>
    <row r="110" ht="15" customHeight="1">
      <c r="B110" s="287"/>
      <c r="C110" s="265" t="s">
        <v>693</v>
      </c>
      <c r="D110" s="265"/>
      <c r="E110" s="265"/>
      <c r="F110" s="286" t="s">
        <v>674</v>
      </c>
      <c r="G110" s="265"/>
      <c r="H110" s="265" t="s">
        <v>707</v>
      </c>
      <c r="I110" s="265" t="s">
        <v>670</v>
      </c>
      <c r="J110" s="265">
        <v>50</v>
      </c>
      <c r="K110" s="278"/>
    </row>
    <row r="111" ht="15" customHeight="1">
      <c r="B111" s="287"/>
      <c r="C111" s="265" t="s">
        <v>50</v>
      </c>
      <c r="D111" s="265"/>
      <c r="E111" s="265"/>
      <c r="F111" s="286" t="s">
        <v>668</v>
      </c>
      <c r="G111" s="265"/>
      <c r="H111" s="265" t="s">
        <v>708</v>
      </c>
      <c r="I111" s="265" t="s">
        <v>670</v>
      </c>
      <c r="J111" s="265">
        <v>20</v>
      </c>
      <c r="K111" s="278"/>
    </row>
    <row r="112" ht="15" customHeight="1">
      <c r="B112" s="287"/>
      <c r="C112" s="265" t="s">
        <v>709</v>
      </c>
      <c r="D112" s="265"/>
      <c r="E112" s="265"/>
      <c r="F112" s="286" t="s">
        <v>668</v>
      </c>
      <c r="G112" s="265"/>
      <c r="H112" s="265" t="s">
        <v>710</v>
      </c>
      <c r="I112" s="265" t="s">
        <v>670</v>
      </c>
      <c r="J112" s="265">
        <v>120</v>
      </c>
      <c r="K112" s="278"/>
    </row>
    <row r="113" ht="15" customHeight="1">
      <c r="B113" s="287"/>
      <c r="C113" s="265" t="s">
        <v>35</v>
      </c>
      <c r="D113" s="265"/>
      <c r="E113" s="265"/>
      <c r="F113" s="286" t="s">
        <v>668</v>
      </c>
      <c r="G113" s="265"/>
      <c r="H113" s="265" t="s">
        <v>711</v>
      </c>
      <c r="I113" s="265" t="s">
        <v>702</v>
      </c>
      <c r="J113" s="265"/>
      <c r="K113" s="278"/>
    </row>
    <row r="114" ht="15" customHeight="1">
      <c r="B114" s="287"/>
      <c r="C114" s="265" t="s">
        <v>45</v>
      </c>
      <c r="D114" s="265"/>
      <c r="E114" s="265"/>
      <c r="F114" s="286" t="s">
        <v>668</v>
      </c>
      <c r="G114" s="265"/>
      <c r="H114" s="265" t="s">
        <v>712</v>
      </c>
      <c r="I114" s="265" t="s">
        <v>702</v>
      </c>
      <c r="J114" s="265"/>
      <c r="K114" s="278"/>
    </row>
    <row r="115" ht="15" customHeight="1">
      <c r="B115" s="287"/>
      <c r="C115" s="265" t="s">
        <v>54</v>
      </c>
      <c r="D115" s="265"/>
      <c r="E115" s="265"/>
      <c r="F115" s="286" t="s">
        <v>668</v>
      </c>
      <c r="G115" s="265"/>
      <c r="H115" s="265" t="s">
        <v>713</v>
      </c>
      <c r="I115" s="265" t="s">
        <v>714</v>
      </c>
      <c r="J115" s="265"/>
      <c r="K115" s="278"/>
    </row>
    <row r="116" ht="15" customHeight="1">
      <c r="B116" s="290"/>
      <c r="C116" s="296"/>
      <c r="D116" s="296"/>
      <c r="E116" s="296"/>
      <c r="F116" s="296"/>
      <c r="G116" s="296"/>
      <c r="H116" s="296"/>
      <c r="I116" s="296"/>
      <c r="J116" s="296"/>
      <c r="K116" s="292"/>
    </row>
    <row r="117" ht="18.75" customHeight="1">
      <c r="B117" s="297"/>
      <c r="C117" s="261"/>
      <c r="D117" s="261"/>
      <c r="E117" s="261"/>
      <c r="F117" s="298"/>
      <c r="G117" s="261"/>
      <c r="H117" s="261"/>
      <c r="I117" s="261"/>
      <c r="J117" s="261"/>
      <c r="K117" s="297"/>
    </row>
    <row r="118" ht="18.75" customHeight="1">
      <c r="B118" s="272"/>
      <c r="C118" s="272"/>
      <c r="D118" s="272"/>
      <c r="E118" s="272"/>
      <c r="F118" s="272"/>
      <c r="G118" s="272"/>
      <c r="H118" s="272"/>
      <c r="I118" s="272"/>
      <c r="J118" s="272"/>
      <c r="K118" s="272"/>
    </row>
    <row r="119" ht="7.5" customHeight="1">
      <c r="B119" s="299"/>
      <c r="C119" s="300"/>
      <c r="D119" s="300"/>
      <c r="E119" s="300"/>
      <c r="F119" s="300"/>
      <c r="G119" s="300"/>
      <c r="H119" s="300"/>
      <c r="I119" s="300"/>
      <c r="J119" s="300"/>
      <c r="K119" s="301"/>
    </row>
    <row r="120" ht="45" customHeight="1">
      <c r="B120" s="302"/>
      <c r="C120" s="255" t="s">
        <v>715</v>
      </c>
      <c r="D120" s="255"/>
      <c r="E120" s="255"/>
      <c r="F120" s="255"/>
      <c r="G120" s="255"/>
      <c r="H120" s="255"/>
      <c r="I120" s="255"/>
      <c r="J120" s="255"/>
      <c r="K120" s="303"/>
    </row>
    <row r="121" ht="17.25" customHeight="1">
      <c r="B121" s="304"/>
      <c r="C121" s="279" t="s">
        <v>662</v>
      </c>
      <c r="D121" s="279"/>
      <c r="E121" s="279"/>
      <c r="F121" s="279" t="s">
        <v>663</v>
      </c>
      <c r="G121" s="280"/>
      <c r="H121" s="279" t="s">
        <v>100</v>
      </c>
      <c r="I121" s="279" t="s">
        <v>54</v>
      </c>
      <c r="J121" s="279" t="s">
        <v>664</v>
      </c>
      <c r="K121" s="305"/>
    </row>
    <row r="122" ht="17.25" customHeight="1">
      <c r="B122" s="304"/>
      <c r="C122" s="281" t="s">
        <v>665</v>
      </c>
      <c r="D122" s="281"/>
      <c r="E122" s="281"/>
      <c r="F122" s="282" t="s">
        <v>666</v>
      </c>
      <c r="G122" s="283"/>
      <c r="H122" s="281"/>
      <c r="I122" s="281"/>
      <c r="J122" s="281" t="s">
        <v>667</v>
      </c>
      <c r="K122" s="305"/>
    </row>
    <row r="123" ht="5.25" customHeight="1">
      <c r="B123" s="306"/>
      <c r="C123" s="284"/>
      <c r="D123" s="284"/>
      <c r="E123" s="284"/>
      <c r="F123" s="284"/>
      <c r="G123" s="265"/>
      <c r="H123" s="284"/>
      <c r="I123" s="284"/>
      <c r="J123" s="284"/>
      <c r="K123" s="307"/>
    </row>
    <row r="124" ht="15" customHeight="1">
      <c r="B124" s="306"/>
      <c r="C124" s="265" t="s">
        <v>671</v>
      </c>
      <c r="D124" s="284"/>
      <c r="E124" s="284"/>
      <c r="F124" s="286" t="s">
        <v>668</v>
      </c>
      <c r="G124" s="265"/>
      <c r="H124" s="265" t="s">
        <v>707</v>
      </c>
      <c r="I124" s="265" t="s">
        <v>670</v>
      </c>
      <c r="J124" s="265">
        <v>120</v>
      </c>
      <c r="K124" s="308"/>
    </row>
    <row r="125" ht="15" customHeight="1">
      <c r="B125" s="306"/>
      <c r="C125" s="265" t="s">
        <v>716</v>
      </c>
      <c r="D125" s="265"/>
      <c r="E125" s="265"/>
      <c r="F125" s="286" t="s">
        <v>668</v>
      </c>
      <c r="G125" s="265"/>
      <c r="H125" s="265" t="s">
        <v>717</v>
      </c>
      <c r="I125" s="265" t="s">
        <v>670</v>
      </c>
      <c r="J125" s="265" t="s">
        <v>718</v>
      </c>
      <c r="K125" s="308"/>
    </row>
    <row r="126" ht="15" customHeight="1">
      <c r="B126" s="306"/>
      <c r="C126" s="265" t="s">
        <v>617</v>
      </c>
      <c r="D126" s="265"/>
      <c r="E126" s="265"/>
      <c r="F126" s="286" t="s">
        <v>668</v>
      </c>
      <c r="G126" s="265"/>
      <c r="H126" s="265" t="s">
        <v>719</v>
      </c>
      <c r="I126" s="265" t="s">
        <v>670</v>
      </c>
      <c r="J126" s="265" t="s">
        <v>718</v>
      </c>
      <c r="K126" s="308"/>
    </row>
    <row r="127" ht="15" customHeight="1">
      <c r="B127" s="306"/>
      <c r="C127" s="265" t="s">
        <v>679</v>
      </c>
      <c r="D127" s="265"/>
      <c r="E127" s="265"/>
      <c r="F127" s="286" t="s">
        <v>674</v>
      </c>
      <c r="G127" s="265"/>
      <c r="H127" s="265" t="s">
        <v>680</v>
      </c>
      <c r="I127" s="265" t="s">
        <v>670</v>
      </c>
      <c r="J127" s="265">
        <v>15</v>
      </c>
      <c r="K127" s="308"/>
    </row>
    <row r="128" ht="15" customHeight="1">
      <c r="B128" s="306"/>
      <c r="C128" s="288" t="s">
        <v>681</v>
      </c>
      <c r="D128" s="288"/>
      <c r="E128" s="288"/>
      <c r="F128" s="289" t="s">
        <v>674</v>
      </c>
      <c r="G128" s="288"/>
      <c r="H128" s="288" t="s">
        <v>682</v>
      </c>
      <c r="I128" s="288" t="s">
        <v>670</v>
      </c>
      <c r="J128" s="288">
        <v>15</v>
      </c>
      <c r="K128" s="308"/>
    </row>
    <row r="129" ht="15" customHeight="1">
      <c r="B129" s="306"/>
      <c r="C129" s="288" t="s">
        <v>683</v>
      </c>
      <c r="D129" s="288"/>
      <c r="E129" s="288"/>
      <c r="F129" s="289" t="s">
        <v>674</v>
      </c>
      <c r="G129" s="288"/>
      <c r="H129" s="288" t="s">
        <v>684</v>
      </c>
      <c r="I129" s="288" t="s">
        <v>670</v>
      </c>
      <c r="J129" s="288">
        <v>20</v>
      </c>
      <c r="K129" s="308"/>
    </row>
    <row r="130" ht="15" customHeight="1">
      <c r="B130" s="306"/>
      <c r="C130" s="288" t="s">
        <v>685</v>
      </c>
      <c r="D130" s="288"/>
      <c r="E130" s="288"/>
      <c r="F130" s="289" t="s">
        <v>674</v>
      </c>
      <c r="G130" s="288"/>
      <c r="H130" s="288" t="s">
        <v>686</v>
      </c>
      <c r="I130" s="288" t="s">
        <v>670</v>
      </c>
      <c r="J130" s="288">
        <v>20</v>
      </c>
      <c r="K130" s="308"/>
    </row>
    <row r="131" ht="15" customHeight="1">
      <c r="B131" s="306"/>
      <c r="C131" s="265" t="s">
        <v>673</v>
      </c>
      <c r="D131" s="265"/>
      <c r="E131" s="265"/>
      <c r="F131" s="286" t="s">
        <v>674</v>
      </c>
      <c r="G131" s="265"/>
      <c r="H131" s="265" t="s">
        <v>707</v>
      </c>
      <c r="I131" s="265" t="s">
        <v>670</v>
      </c>
      <c r="J131" s="265">
        <v>50</v>
      </c>
      <c r="K131" s="308"/>
    </row>
    <row r="132" ht="15" customHeight="1">
      <c r="B132" s="306"/>
      <c r="C132" s="265" t="s">
        <v>687</v>
      </c>
      <c r="D132" s="265"/>
      <c r="E132" s="265"/>
      <c r="F132" s="286" t="s">
        <v>674</v>
      </c>
      <c r="G132" s="265"/>
      <c r="H132" s="265" t="s">
        <v>707</v>
      </c>
      <c r="I132" s="265" t="s">
        <v>670</v>
      </c>
      <c r="J132" s="265">
        <v>50</v>
      </c>
      <c r="K132" s="308"/>
    </row>
    <row r="133" ht="15" customHeight="1">
      <c r="B133" s="306"/>
      <c r="C133" s="265" t="s">
        <v>693</v>
      </c>
      <c r="D133" s="265"/>
      <c r="E133" s="265"/>
      <c r="F133" s="286" t="s">
        <v>674</v>
      </c>
      <c r="G133" s="265"/>
      <c r="H133" s="265" t="s">
        <v>707</v>
      </c>
      <c r="I133" s="265" t="s">
        <v>670</v>
      </c>
      <c r="J133" s="265">
        <v>50</v>
      </c>
      <c r="K133" s="308"/>
    </row>
    <row r="134" ht="15" customHeight="1">
      <c r="B134" s="306"/>
      <c r="C134" s="265" t="s">
        <v>695</v>
      </c>
      <c r="D134" s="265"/>
      <c r="E134" s="265"/>
      <c r="F134" s="286" t="s">
        <v>674</v>
      </c>
      <c r="G134" s="265"/>
      <c r="H134" s="265" t="s">
        <v>707</v>
      </c>
      <c r="I134" s="265" t="s">
        <v>670</v>
      </c>
      <c r="J134" s="265">
        <v>50</v>
      </c>
      <c r="K134" s="308"/>
    </row>
    <row r="135" ht="15" customHeight="1">
      <c r="B135" s="306"/>
      <c r="C135" s="265" t="s">
        <v>105</v>
      </c>
      <c r="D135" s="265"/>
      <c r="E135" s="265"/>
      <c r="F135" s="286" t="s">
        <v>674</v>
      </c>
      <c r="G135" s="265"/>
      <c r="H135" s="265" t="s">
        <v>720</v>
      </c>
      <c r="I135" s="265" t="s">
        <v>670</v>
      </c>
      <c r="J135" s="265">
        <v>255</v>
      </c>
      <c r="K135" s="308"/>
    </row>
    <row r="136" ht="15" customHeight="1">
      <c r="B136" s="306"/>
      <c r="C136" s="265" t="s">
        <v>697</v>
      </c>
      <c r="D136" s="265"/>
      <c r="E136" s="265"/>
      <c r="F136" s="286" t="s">
        <v>668</v>
      </c>
      <c r="G136" s="265"/>
      <c r="H136" s="265" t="s">
        <v>721</v>
      </c>
      <c r="I136" s="265" t="s">
        <v>699</v>
      </c>
      <c r="J136" s="265"/>
      <c r="K136" s="308"/>
    </row>
    <row r="137" ht="15" customHeight="1">
      <c r="B137" s="306"/>
      <c r="C137" s="265" t="s">
        <v>700</v>
      </c>
      <c r="D137" s="265"/>
      <c r="E137" s="265"/>
      <c r="F137" s="286" t="s">
        <v>668</v>
      </c>
      <c r="G137" s="265"/>
      <c r="H137" s="265" t="s">
        <v>722</v>
      </c>
      <c r="I137" s="265" t="s">
        <v>702</v>
      </c>
      <c r="J137" s="265"/>
      <c r="K137" s="308"/>
    </row>
    <row r="138" ht="15" customHeight="1">
      <c r="B138" s="306"/>
      <c r="C138" s="265" t="s">
        <v>703</v>
      </c>
      <c r="D138" s="265"/>
      <c r="E138" s="265"/>
      <c r="F138" s="286" t="s">
        <v>668</v>
      </c>
      <c r="G138" s="265"/>
      <c r="H138" s="265" t="s">
        <v>703</v>
      </c>
      <c r="I138" s="265" t="s">
        <v>702</v>
      </c>
      <c r="J138" s="265"/>
      <c r="K138" s="308"/>
    </row>
    <row r="139" ht="15" customHeight="1">
      <c r="B139" s="306"/>
      <c r="C139" s="265" t="s">
        <v>35</v>
      </c>
      <c r="D139" s="265"/>
      <c r="E139" s="265"/>
      <c r="F139" s="286" t="s">
        <v>668</v>
      </c>
      <c r="G139" s="265"/>
      <c r="H139" s="265" t="s">
        <v>723</v>
      </c>
      <c r="I139" s="265" t="s">
        <v>702</v>
      </c>
      <c r="J139" s="265"/>
      <c r="K139" s="308"/>
    </row>
    <row r="140" ht="15" customHeight="1">
      <c r="B140" s="306"/>
      <c r="C140" s="265" t="s">
        <v>724</v>
      </c>
      <c r="D140" s="265"/>
      <c r="E140" s="265"/>
      <c r="F140" s="286" t="s">
        <v>668</v>
      </c>
      <c r="G140" s="265"/>
      <c r="H140" s="265" t="s">
        <v>725</v>
      </c>
      <c r="I140" s="265" t="s">
        <v>702</v>
      </c>
      <c r="J140" s="265"/>
      <c r="K140" s="308"/>
    </row>
    <row r="141" ht="15" customHeight="1">
      <c r="B141" s="309"/>
      <c r="C141" s="310"/>
      <c r="D141" s="310"/>
      <c r="E141" s="310"/>
      <c r="F141" s="310"/>
      <c r="G141" s="310"/>
      <c r="H141" s="310"/>
      <c r="I141" s="310"/>
      <c r="J141" s="310"/>
      <c r="K141" s="311"/>
    </row>
    <row r="142" ht="18.75" customHeight="1">
      <c r="B142" s="261"/>
      <c r="C142" s="261"/>
      <c r="D142" s="261"/>
      <c r="E142" s="261"/>
      <c r="F142" s="298"/>
      <c r="G142" s="261"/>
      <c r="H142" s="261"/>
      <c r="I142" s="261"/>
      <c r="J142" s="261"/>
      <c r="K142" s="261"/>
    </row>
    <row r="143" ht="18.75" customHeight="1">
      <c r="B143" s="272"/>
      <c r="C143" s="272"/>
      <c r="D143" s="272"/>
      <c r="E143" s="272"/>
      <c r="F143" s="272"/>
      <c r="G143" s="272"/>
      <c r="H143" s="272"/>
      <c r="I143" s="272"/>
      <c r="J143" s="272"/>
      <c r="K143" s="272"/>
    </row>
    <row r="144" ht="7.5" customHeight="1">
      <c r="B144" s="273"/>
      <c r="C144" s="274"/>
      <c r="D144" s="274"/>
      <c r="E144" s="274"/>
      <c r="F144" s="274"/>
      <c r="G144" s="274"/>
      <c r="H144" s="274"/>
      <c r="I144" s="274"/>
      <c r="J144" s="274"/>
      <c r="K144" s="275"/>
    </row>
    <row r="145" ht="45" customHeight="1">
      <c r="B145" s="276"/>
      <c r="C145" s="277" t="s">
        <v>726</v>
      </c>
      <c r="D145" s="277"/>
      <c r="E145" s="277"/>
      <c r="F145" s="277"/>
      <c r="G145" s="277"/>
      <c r="H145" s="277"/>
      <c r="I145" s="277"/>
      <c r="J145" s="277"/>
      <c r="K145" s="278"/>
    </row>
    <row r="146" ht="17.25" customHeight="1">
      <c r="B146" s="276"/>
      <c r="C146" s="279" t="s">
        <v>662</v>
      </c>
      <c r="D146" s="279"/>
      <c r="E146" s="279"/>
      <c r="F146" s="279" t="s">
        <v>663</v>
      </c>
      <c r="G146" s="280"/>
      <c r="H146" s="279" t="s">
        <v>100</v>
      </c>
      <c r="I146" s="279" t="s">
        <v>54</v>
      </c>
      <c r="J146" s="279" t="s">
        <v>664</v>
      </c>
      <c r="K146" s="278"/>
    </row>
    <row r="147" ht="17.25" customHeight="1">
      <c r="B147" s="276"/>
      <c r="C147" s="281" t="s">
        <v>665</v>
      </c>
      <c r="D147" s="281"/>
      <c r="E147" s="281"/>
      <c r="F147" s="282" t="s">
        <v>666</v>
      </c>
      <c r="G147" s="283"/>
      <c r="H147" s="281"/>
      <c r="I147" s="281"/>
      <c r="J147" s="281" t="s">
        <v>667</v>
      </c>
      <c r="K147" s="278"/>
    </row>
    <row r="148" ht="5.25" customHeight="1">
      <c r="B148" s="287"/>
      <c r="C148" s="284"/>
      <c r="D148" s="284"/>
      <c r="E148" s="284"/>
      <c r="F148" s="284"/>
      <c r="G148" s="285"/>
      <c r="H148" s="284"/>
      <c r="I148" s="284"/>
      <c r="J148" s="284"/>
      <c r="K148" s="308"/>
    </row>
    <row r="149" ht="15" customHeight="1">
      <c r="B149" s="287"/>
      <c r="C149" s="312" t="s">
        <v>671</v>
      </c>
      <c r="D149" s="265"/>
      <c r="E149" s="265"/>
      <c r="F149" s="313" t="s">
        <v>668</v>
      </c>
      <c r="G149" s="265"/>
      <c r="H149" s="312" t="s">
        <v>707</v>
      </c>
      <c r="I149" s="312" t="s">
        <v>670</v>
      </c>
      <c r="J149" s="312">
        <v>120</v>
      </c>
      <c r="K149" s="308"/>
    </row>
    <row r="150" ht="15" customHeight="1">
      <c r="B150" s="287"/>
      <c r="C150" s="312" t="s">
        <v>716</v>
      </c>
      <c r="D150" s="265"/>
      <c r="E150" s="265"/>
      <c r="F150" s="313" t="s">
        <v>668</v>
      </c>
      <c r="G150" s="265"/>
      <c r="H150" s="312" t="s">
        <v>727</v>
      </c>
      <c r="I150" s="312" t="s">
        <v>670</v>
      </c>
      <c r="J150" s="312" t="s">
        <v>718</v>
      </c>
      <c r="K150" s="308"/>
    </row>
    <row r="151" ht="15" customHeight="1">
      <c r="B151" s="287"/>
      <c r="C151" s="312" t="s">
        <v>617</v>
      </c>
      <c r="D151" s="265"/>
      <c r="E151" s="265"/>
      <c r="F151" s="313" t="s">
        <v>668</v>
      </c>
      <c r="G151" s="265"/>
      <c r="H151" s="312" t="s">
        <v>728</v>
      </c>
      <c r="I151" s="312" t="s">
        <v>670</v>
      </c>
      <c r="J151" s="312" t="s">
        <v>718</v>
      </c>
      <c r="K151" s="308"/>
    </row>
    <row r="152" ht="15" customHeight="1">
      <c r="B152" s="287"/>
      <c r="C152" s="312" t="s">
        <v>673</v>
      </c>
      <c r="D152" s="265"/>
      <c r="E152" s="265"/>
      <c r="F152" s="313" t="s">
        <v>674</v>
      </c>
      <c r="G152" s="265"/>
      <c r="H152" s="312" t="s">
        <v>707</v>
      </c>
      <c r="I152" s="312" t="s">
        <v>670</v>
      </c>
      <c r="J152" s="312">
        <v>50</v>
      </c>
      <c r="K152" s="308"/>
    </row>
    <row r="153" ht="15" customHeight="1">
      <c r="B153" s="287"/>
      <c r="C153" s="312" t="s">
        <v>676</v>
      </c>
      <c r="D153" s="265"/>
      <c r="E153" s="265"/>
      <c r="F153" s="313" t="s">
        <v>668</v>
      </c>
      <c r="G153" s="265"/>
      <c r="H153" s="312" t="s">
        <v>707</v>
      </c>
      <c r="I153" s="312" t="s">
        <v>678</v>
      </c>
      <c r="J153" s="312"/>
      <c r="K153" s="308"/>
    </row>
    <row r="154" ht="15" customHeight="1">
      <c r="B154" s="287"/>
      <c r="C154" s="312" t="s">
        <v>687</v>
      </c>
      <c r="D154" s="265"/>
      <c r="E154" s="265"/>
      <c r="F154" s="313" t="s">
        <v>674</v>
      </c>
      <c r="G154" s="265"/>
      <c r="H154" s="312" t="s">
        <v>707</v>
      </c>
      <c r="I154" s="312" t="s">
        <v>670</v>
      </c>
      <c r="J154" s="312">
        <v>50</v>
      </c>
      <c r="K154" s="308"/>
    </row>
    <row r="155" ht="15" customHeight="1">
      <c r="B155" s="287"/>
      <c r="C155" s="312" t="s">
        <v>695</v>
      </c>
      <c r="D155" s="265"/>
      <c r="E155" s="265"/>
      <c r="F155" s="313" t="s">
        <v>674</v>
      </c>
      <c r="G155" s="265"/>
      <c r="H155" s="312" t="s">
        <v>707</v>
      </c>
      <c r="I155" s="312" t="s">
        <v>670</v>
      </c>
      <c r="J155" s="312">
        <v>50</v>
      </c>
      <c r="K155" s="308"/>
    </row>
    <row r="156" ht="15" customHeight="1">
      <c r="B156" s="287"/>
      <c r="C156" s="312" t="s">
        <v>693</v>
      </c>
      <c r="D156" s="265"/>
      <c r="E156" s="265"/>
      <c r="F156" s="313" t="s">
        <v>674</v>
      </c>
      <c r="G156" s="265"/>
      <c r="H156" s="312" t="s">
        <v>707</v>
      </c>
      <c r="I156" s="312" t="s">
        <v>670</v>
      </c>
      <c r="J156" s="312">
        <v>50</v>
      </c>
      <c r="K156" s="308"/>
    </row>
    <row r="157" ht="15" customHeight="1">
      <c r="B157" s="287"/>
      <c r="C157" s="312" t="s">
        <v>84</v>
      </c>
      <c r="D157" s="265"/>
      <c r="E157" s="265"/>
      <c r="F157" s="313" t="s">
        <v>668</v>
      </c>
      <c r="G157" s="265"/>
      <c r="H157" s="312" t="s">
        <v>729</v>
      </c>
      <c r="I157" s="312" t="s">
        <v>670</v>
      </c>
      <c r="J157" s="312" t="s">
        <v>730</v>
      </c>
      <c r="K157" s="308"/>
    </row>
    <row r="158" ht="15" customHeight="1">
      <c r="B158" s="287"/>
      <c r="C158" s="312" t="s">
        <v>731</v>
      </c>
      <c r="D158" s="265"/>
      <c r="E158" s="265"/>
      <c r="F158" s="313" t="s">
        <v>668</v>
      </c>
      <c r="G158" s="265"/>
      <c r="H158" s="312" t="s">
        <v>732</v>
      </c>
      <c r="I158" s="312" t="s">
        <v>702</v>
      </c>
      <c r="J158" s="312"/>
      <c r="K158" s="308"/>
    </row>
    <row r="159" ht="15" customHeight="1">
      <c r="B159" s="314"/>
      <c r="C159" s="296"/>
      <c r="D159" s="296"/>
      <c r="E159" s="296"/>
      <c r="F159" s="296"/>
      <c r="G159" s="296"/>
      <c r="H159" s="296"/>
      <c r="I159" s="296"/>
      <c r="J159" s="296"/>
      <c r="K159" s="315"/>
    </row>
    <row r="160" ht="18.75" customHeight="1">
      <c r="B160" s="261"/>
      <c r="C160" s="265"/>
      <c r="D160" s="265"/>
      <c r="E160" s="265"/>
      <c r="F160" s="286"/>
      <c r="G160" s="265"/>
      <c r="H160" s="265"/>
      <c r="I160" s="265"/>
      <c r="J160" s="265"/>
      <c r="K160" s="261"/>
    </row>
    <row r="161" ht="18.75" customHeight="1">
      <c r="B161" s="272"/>
      <c r="C161" s="272"/>
      <c r="D161" s="272"/>
      <c r="E161" s="272"/>
      <c r="F161" s="272"/>
      <c r="G161" s="272"/>
      <c r="H161" s="272"/>
      <c r="I161" s="272"/>
      <c r="J161" s="272"/>
      <c r="K161" s="272"/>
    </row>
    <row r="162" ht="7.5" customHeight="1">
      <c r="B162" s="251"/>
      <c r="C162" s="252"/>
      <c r="D162" s="252"/>
      <c r="E162" s="252"/>
      <c r="F162" s="252"/>
      <c r="G162" s="252"/>
      <c r="H162" s="252"/>
      <c r="I162" s="252"/>
      <c r="J162" s="252"/>
      <c r="K162" s="253"/>
    </row>
    <row r="163" ht="45" customHeight="1">
      <c r="B163" s="254"/>
      <c r="C163" s="255" t="s">
        <v>733</v>
      </c>
      <c r="D163" s="255"/>
      <c r="E163" s="255"/>
      <c r="F163" s="255"/>
      <c r="G163" s="255"/>
      <c r="H163" s="255"/>
      <c r="I163" s="255"/>
      <c r="J163" s="255"/>
      <c r="K163" s="256"/>
    </row>
    <row r="164" ht="17.25" customHeight="1">
      <c r="B164" s="254"/>
      <c r="C164" s="279" t="s">
        <v>662</v>
      </c>
      <c r="D164" s="279"/>
      <c r="E164" s="279"/>
      <c r="F164" s="279" t="s">
        <v>663</v>
      </c>
      <c r="G164" s="316"/>
      <c r="H164" s="317" t="s">
        <v>100</v>
      </c>
      <c r="I164" s="317" t="s">
        <v>54</v>
      </c>
      <c r="J164" s="279" t="s">
        <v>664</v>
      </c>
      <c r="K164" s="256"/>
    </row>
    <row r="165" ht="17.25" customHeight="1">
      <c r="B165" s="257"/>
      <c r="C165" s="281" t="s">
        <v>665</v>
      </c>
      <c r="D165" s="281"/>
      <c r="E165" s="281"/>
      <c r="F165" s="282" t="s">
        <v>666</v>
      </c>
      <c r="G165" s="318"/>
      <c r="H165" s="319"/>
      <c r="I165" s="319"/>
      <c r="J165" s="281" t="s">
        <v>667</v>
      </c>
      <c r="K165" s="259"/>
    </row>
    <row r="166" ht="5.25" customHeight="1">
      <c r="B166" s="287"/>
      <c r="C166" s="284"/>
      <c r="D166" s="284"/>
      <c r="E166" s="284"/>
      <c r="F166" s="284"/>
      <c r="G166" s="285"/>
      <c r="H166" s="284"/>
      <c r="I166" s="284"/>
      <c r="J166" s="284"/>
      <c r="K166" s="308"/>
    </row>
    <row r="167" ht="15" customHeight="1">
      <c r="B167" s="287"/>
      <c r="C167" s="265" t="s">
        <v>671</v>
      </c>
      <c r="D167" s="265"/>
      <c r="E167" s="265"/>
      <c r="F167" s="286" t="s">
        <v>668</v>
      </c>
      <c r="G167" s="265"/>
      <c r="H167" s="265" t="s">
        <v>707</v>
      </c>
      <c r="I167" s="265" t="s">
        <v>670</v>
      </c>
      <c r="J167" s="265">
        <v>120</v>
      </c>
      <c r="K167" s="308"/>
    </row>
    <row r="168" ht="15" customHeight="1">
      <c r="B168" s="287"/>
      <c r="C168" s="265" t="s">
        <v>716</v>
      </c>
      <c r="D168" s="265"/>
      <c r="E168" s="265"/>
      <c r="F168" s="286" t="s">
        <v>668</v>
      </c>
      <c r="G168" s="265"/>
      <c r="H168" s="265" t="s">
        <v>717</v>
      </c>
      <c r="I168" s="265" t="s">
        <v>670</v>
      </c>
      <c r="J168" s="265" t="s">
        <v>718</v>
      </c>
      <c r="K168" s="308"/>
    </row>
    <row r="169" ht="15" customHeight="1">
      <c r="B169" s="287"/>
      <c r="C169" s="265" t="s">
        <v>617</v>
      </c>
      <c r="D169" s="265"/>
      <c r="E169" s="265"/>
      <c r="F169" s="286" t="s">
        <v>668</v>
      </c>
      <c r="G169" s="265"/>
      <c r="H169" s="265" t="s">
        <v>734</v>
      </c>
      <c r="I169" s="265" t="s">
        <v>670</v>
      </c>
      <c r="J169" s="265" t="s">
        <v>718</v>
      </c>
      <c r="K169" s="308"/>
    </row>
    <row r="170" ht="15" customHeight="1">
      <c r="B170" s="287"/>
      <c r="C170" s="265" t="s">
        <v>673</v>
      </c>
      <c r="D170" s="265"/>
      <c r="E170" s="265"/>
      <c r="F170" s="286" t="s">
        <v>674</v>
      </c>
      <c r="G170" s="265"/>
      <c r="H170" s="265" t="s">
        <v>734</v>
      </c>
      <c r="I170" s="265" t="s">
        <v>670</v>
      </c>
      <c r="J170" s="265">
        <v>50</v>
      </c>
      <c r="K170" s="308"/>
    </row>
    <row r="171" ht="15" customHeight="1">
      <c r="B171" s="287"/>
      <c r="C171" s="265" t="s">
        <v>676</v>
      </c>
      <c r="D171" s="265"/>
      <c r="E171" s="265"/>
      <c r="F171" s="286" t="s">
        <v>668</v>
      </c>
      <c r="G171" s="265"/>
      <c r="H171" s="265" t="s">
        <v>734</v>
      </c>
      <c r="I171" s="265" t="s">
        <v>678</v>
      </c>
      <c r="J171" s="265"/>
      <c r="K171" s="308"/>
    </row>
    <row r="172" ht="15" customHeight="1">
      <c r="B172" s="287"/>
      <c r="C172" s="265" t="s">
        <v>687</v>
      </c>
      <c r="D172" s="265"/>
      <c r="E172" s="265"/>
      <c r="F172" s="286" t="s">
        <v>674</v>
      </c>
      <c r="G172" s="265"/>
      <c r="H172" s="265" t="s">
        <v>734</v>
      </c>
      <c r="I172" s="265" t="s">
        <v>670</v>
      </c>
      <c r="J172" s="265">
        <v>50</v>
      </c>
      <c r="K172" s="308"/>
    </row>
    <row r="173" ht="15" customHeight="1">
      <c r="B173" s="287"/>
      <c r="C173" s="265" t="s">
        <v>695</v>
      </c>
      <c r="D173" s="265"/>
      <c r="E173" s="265"/>
      <c r="F173" s="286" t="s">
        <v>674</v>
      </c>
      <c r="G173" s="265"/>
      <c r="H173" s="265" t="s">
        <v>734</v>
      </c>
      <c r="I173" s="265" t="s">
        <v>670</v>
      </c>
      <c r="J173" s="265">
        <v>50</v>
      </c>
      <c r="K173" s="308"/>
    </row>
    <row r="174" ht="15" customHeight="1">
      <c r="B174" s="287"/>
      <c r="C174" s="265" t="s">
        <v>693</v>
      </c>
      <c r="D174" s="265"/>
      <c r="E174" s="265"/>
      <c r="F174" s="286" t="s">
        <v>674</v>
      </c>
      <c r="G174" s="265"/>
      <c r="H174" s="265" t="s">
        <v>734</v>
      </c>
      <c r="I174" s="265" t="s">
        <v>670</v>
      </c>
      <c r="J174" s="265">
        <v>50</v>
      </c>
      <c r="K174" s="308"/>
    </row>
    <row r="175" ht="15" customHeight="1">
      <c r="B175" s="287"/>
      <c r="C175" s="265" t="s">
        <v>99</v>
      </c>
      <c r="D175" s="265"/>
      <c r="E175" s="265"/>
      <c r="F175" s="286" t="s">
        <v>668</v>
      </c>
      <c r="G175" s="265"/>
      <c r="H175" s="265" t="s">
        <v>735</v>
      </c>
      <c r="I175" s="265" t="s">
        <v>736</v>
      </c>
      <c r="J175" s="265"/>
      <c r="K175" s="308"/>
    </row>
    <row r="176" ht="15" customHeight="1">
      <c r="B176" s="287"/>
      <c r="C176" s="265" t="s">
        <v>54</v>
      </c>
      <c r="D176" s="265"/>
      <c r="E176" s="265"/>
      <c r="F176" s="286" t="s">
        <v>668</v>
      </c>
      <c r="G176" s="265"/>
      <c r="H176" s="265" t="s">
        <v>737</v>
      </c>
      <c r="I176" s="265" t="s">
        <v>738</v>
      </c>
      <c r="J176" s="265">
        <v>1</v>
      </c>
      <c r="K176" s="308"/>
    </row>
    <row r="177" ht="15" customHeight="1">
      <c r="B177" s="287"/>
      <c r="C177" s="265" t="s">
        <v>50</v>
      </c>
      <c r="D177" s="265"/>
      <c r="E177" s="265"/>
      <c r="F177" s="286" t="s">
        <v>668</v>
      </c>
      <c r="G177" s="265"/>
      <c r="H177" s="265" t="s">
        <v>739</v>
      </c>
      <c r="I177" s="265" t="s">
        <v>670</v>
      </c>
      <c r="J177" s="265">
        <v>20</v>
      </c>
      <c r="K177" s="308"/>
    </row>
    <row r="178" ht="15" customHeight="1">
      <c r="B178" s="287"/>
      <c r="C178" s="265" t="s">
        <v>100</v>
      </c>
      <c r="D178" s="265"/>
      <c r="E178" s="265"/>
      <c r="F178" s="286" t="s">
        <v>668</v>
      </c>
      <c r="G178" s="265"/>
      <c r="H178" s="265" t="s">
        <v>740</v>
      </c>
      <c r="I178" s="265" t="s">
        <v>670</v>
      </c>
      <c r="J178" s="265">
        <v>255</v>
      </c>
      <c r="K178" s="308"/>
    </row>
    <row r="179" ht="15" customHeight="1">
      <c r="B179" s="287"/>
      <c r="C179" s="265" t="s">
        <v>101</v>
      </c>
      <c r="D179" s="265"/>
      <c r="E179" s="265"/>
      <c r="F179" s="286" t="s">
        <v>668</v>
      </c>
      <c r="G179" s="265"/>
      <c r="H179" s="265" t="s">
        <v>633</v>
      </c>
      <c r="I179" s="265" t="s">
        <v>670</v>
      </c>
      <c r="J179" s="265">
        <v>10</v>
      </c>
      <c r="K179" s="308"/>
    </row>
    <row r="180" ht="15" customHeight="1">
      <c r="B180" s="287"/>
      <c r="C180" s="265" t="s">
        <v>102</v>
      </c>
      <c r="D180" s="265"/>
      <c r="E180" s="265"/>
      <c r="F180" s="286" t="s">
        <v>668</v>
      </c>
      <c r="G180" s="265"/>
      <c r="H180" s="265" t="s">
        <v>741</v>
      </c>
      <c r="I180" s="265" t="s">
        <v>702</v>
      </c>
      <c r="J180" s="265"/>
      <c r="K180" s="308"/>
    </row>
    <row r="181" ht="15" customHeight="1">
      <c r="B181" s="287"/>
      <c r="C181" s="265" t="s">
        <v>742</v>
      </c>
      <c r="D181" s="265"/>
      <c r="E181" s="265"/>
      <c r="F181" s="286" t="s">
        <v>668</v>
      </c>
      <c r="G181" s="265"/>
      <c r="H181" s="265" t="s">
        <v>743</v>
      </c>
      <c r="I181" s="265" t="s">
        <v>702</v>
      </c>
      <c r="J181" s="265"/>
      <c r="K181" s="308"/>
    </row>
    <row r="182" ht="15" customHeight="1">
      <c r="B182" s="287"/>
      <c r="C182" s="265" t="s">
        <v>731</v>
      </c>
      <c r="D182" s="265"/>
      <c r="E182" s="265"/>
      <c r="F182" s="286" t="s">
        <v>668</v>
      </c>
      <c r="G182" s="265"/>
      <c r="H182" s="265" t="s">
        <v>744</v>
      </c>
      <c r="I182" s="265" t="s">
        <v>702</v>
      </c>
      <c r="J182" s="265"/>
      <c r="K182" s="308"/>
    </row>
    <row r="183" ht="15" customHeight="1">
      <c r="B183" s="287"/>
      <c r="C183" s="265" t="s">
        <v>104</v>
      </c>
      <c r="D183" s="265"/>
      <c r="E183" s="265"/>
      <c r="F183" s="286" t="s">
        <v>674</v>
      </c>
      <c r="G183" s="265"/>
      <c r="H183" s="265" t="s">
        <v>745</v>
      </c>
      <c r="I183" s="265" t="s">
        <v>670</v>
      </c>
      <c r="J183" s="265">
        <v>50</v>
      </c>
      <c r="K183" s="308"/>
    </row>
    <row r="184" ht="15" customHeight="1">
      <c r="B184" s="287"/>
      <c r="C184" s="265" t="s">
        <v>746</v>
      </c>
      <c r="D184" s="265"/>
      <c r="E184" s="265"/>
      <c r="F184" s="286" t="s">
        <v>674</v>
      </c>
      <c r="G184" s="265"/>
      <c r="H184" s="265" t="s">
        <v>747</v>
      </c>
      <c r="I184" s="265" t="s">
        <v>748</v>
      </c>
      <c r="J184" s="265"/>
      <c r="K184" s="308"/>
    </row>
    <row r="185" ht="15" customHeight="1">
      <c r="B185" s="287"/>
      <c r="C185" s="265" t="s">
        <v>749</v>
      </c>
      <c r="D185" s="265"/>
      <c r="E185" s="265"/>
      <c r="F185" s="286" t="s">
        <v>674</v>
      </c>
      <c r="G185" s="265"/>
      <c r="H185" s="265" t="s">
        <v>750</v>
      </c>
      <c r="I185" s="265" t="s">
        <v>748</v>
      </c>
      <c r="J185" s="265"/>
      <c r="K185" s="308"/>
    </row>
    <row r="186" ht="15" customHeight="1">
      <c r="B186" s="287"/>
      <c r="C186" s="265" t="s">
        <v>751</v>
      </c>
      <c r="D186" s="265"/>
      <c r="E186" s="265"/>
      <c r="F186" s="286" t="s">
        <v>674</v>
      </c>
      <c r="G186" s="265"/>
      <c r="H186" s="265" t="s">
        <v>752</v>
      </c>
      <c r="I186" s="265" t="s">
        <v>748</v>
      </c>
      <c r="J186" s="265"/>
      <c r="K186" s="308"/>
    </row>
    <row r="187" ht="15" customHeight="1">
      <c r="B187" s="287"/>
      <c r="C187" s="320" t="s">
        <v>753</v>
      </c>
      <c r="D187" s="265"/>
      <c r="E187" s="265"/>
      <c r="F187" s="286" t="s">
        <v>674</v>
      </c>
      <c r="G187" s="265"/>
      <c r="H187" s="265" t="s">
        <v>754</v>
      </c>
      <c r="I187" s="265" t="s">
        <v>755</v>
      </c>
      <c r="J187" s="321" t="s">
        <v>756</v>
      </c>
      <c r="K187" s="308"/>
    </row>
    <row r="188" ht="15" customHeight="1">
      <c r="B188" s="287"/>
      <c r="C188" s="271" t="s">
        <v>39</v>
      </c>
      <c r="D188" s="265"/>
      <c r="E188" s="265"/>
      <c r="F188" s="286" t="s">
        <v>668</v>
      </c>
      <c r="G188" s="265"/>
      <c r="H188" s="261" t="s">
        <v>757</v>
      </c>
      <c r="I188" s="265" t="s">
        <v>758</v>
      </c>
      <c r="J188" s="265"/>
      <c r="K188" s="308"/>
    </row>
    <row r="189" ht="15" customHeight="1">
      <c r="B189" s="287"/>
      <c r="C189" s="271" t="s">
        <v>759</v>
      </c>
      <c r="D189" s="265"/>
      <c r="E189" s="265"/>
      <c r="F189" s="286" t="s">
        <v>668</v>
      </c>
      <c r="G189" s="265"/>
      <c r="H189" s="265" t="s">
        <v>760</v>
      </c>
      <c r="I189" s="265" t="s">
        <v>702</v>
      </c>
      <c r="J189" s="265"/>
      <c r="K189" s="308"/>
    </row>
    <row r="190" ht="15" customHeight="1">
      <c r="B190" s="287"/>
      <c r="C190" s="271" t="s">
        <v>761</v>
      </c>
      <c r="D190" s="265"/>
      <c r="E190" s="265"/>
      <c r="F190" s="286" t="s">
        <v>668</v>
      </c>
      <c r="G190" s="265"/>
      <c r="H190" s="265" t="s">
        <v>762</v>
      </c>
      <c r="I190" s="265" t="s">
        <v>702</v>
      </c>
      <c r="J190" s="265"/>
      <c r="K190" s="308"/>
    </row>
    <row r="191" ht="15" customHeight="1">
      <c r="B191" s="287"/>
      <c r="C191" s="271" t="s">
        <v>763</v>
      </c>
      <c r="D191" s="265"/>
      <c r="E191" s="265"/>
      <c r="F191" s="286" t="s">
        <v>674</v>
      </c>
      <c r="G191" s="265"/>
      <c r="H191" s="265" t="s">
        <v>764</v>
      </c>
      <c r="I191" s="265" t="s">
        <v>702</v>
      </c>
      <c r="J191" s="265"/>
      <c r="K191" s="308"/>
    </row>
    <row r="192" ht="15" customHeight="1">
      <c r="B192" s="314"/>
      <c r="C192" s="322"/>
      <c r="D192" s="296"/>
      <c r="E192" s="296"/>
      <c r="F192" s="296"/>
      <c r="G192" s="296"/>
      <c r="H192" s="296"/>
      <c r="I192" s="296"/>
      <c r="J192" s="296"/>
      <c r="K192" s="315"/>
    </row>
    <row r="193" ht="18.75" customHeight="1">
      <c r="B193" s="261"/>
      <c r="C193" s="265"/>
      <c r="D193" s="265"/>
      <c r="E193" s="265"/>
      <c r="F193" s="286"/>
      <c r="G193" s="265"/>
      <c r="H193" s="265"/>
      <c r="I193" s="265"/>
      <c r="J193" s="265"/>
      <c r="K193" s="261"/>
    </row>
    <row r="194" ht="18.75" customHeight="1">
      <c r="B194" s="261"/>
      <c r="C194" s="265"/>
      <c r="D194" s="265"/>
      <c r="E194" s="265"/>
      <c r="F194" s="286"/>
      <c r="G194" s="265"/>
      <c r="H194" s="265"/>
      <c r="I194" s="265"/>
      <c r="J194" s="265"/>
      <c r="K194" s="261"/>
    </row>
    <row r="195" ht="18.75" customHeight="1">
      <c r="B195" s="272"/>
      <c r="C195" s="272"/>
      <c r="D195" s="272"/>
      <c r="E195" s="272"/>
      <c r="F195" s="272"/>
      <c r="G195" s="272"/>
      <c r="H195" s="272"/>
      <c r="I195" s="272"/>
      <c r="J195" s="272"/>
      <c r="K195" s="272"/>
    </row>
    <row r="196" ht="13.5">
      <c r="B196" s="251"/>
      <c r="C196" s="252"/>
      <c r="D196" s="252"/>
      <c r="E196" s="252"/>
      <c r="F196" s="252"/>
      <c r="G196" s="252"/>
      <c r="H196" s="252"/>
      <c r="I196" s="252"/>
      <c r="J196" s="252"/>
      <c r="K196" s="253"/>
    </row>
    <row r="197" ht="21">
      <c r="B197" s="254"/>
      <c r="C197" s="255" t="s">
        <v>765</v>
      </c>
      <c r="D197" s="255"/>
      <c r="E197" s="255"/>
      <c r="F197" s="255"/>
      <c r="G197" s="255"/>
      <c r="H197" s="255"/>
      <c r="I197" s="255"/>
      <c r="J197" s="255"/>
      <c r="K197" s="256"/>
    </row>
    <row r="198" ht="25.5" customHeight="1">
      <c r="B198" s="254"/>
      <c r="C198" s="323" t="s">
        <v>766</v>
      </c>
      <c r="D198" s="323"/>
      <c r="E198" s="323"/>
      <c r="F198" s="323" t="s">
        <v>767</v>
      </c>
      <c r="G198" s="324"/>
      <c r="H198" s="323" t="s">
        <v>768</v>
      </c>
      <c r="I198" s="323"/>
      <c r="J198" s="323"/>
      <c r="K198" s="256"/>
    </row>
    <row r="199" ht="5.25" customHeight="1">
      <c r="B199" s="287"/>
      <c r="C199" s="284"/>
      <c r="D199" s="284"/>
      <c r="E199" s="284"/>
      <c r="F199" s="284"/>
      <c r="G199" s="265"/>
      <c r="H199" s="284"/>
      <c r="I199" s="284"/>
      <c r="J199" s="284"/>
      <c r="K199" s="308"/>
    </row>
    <row r="200" ht="15" customHeight="1">
      <c r="B200" s="287"/>
      <c r="C200" s="265" t="s">
        <v>758</v>
      </c>
      <c r="D200" s="265"/>
      <c r="E200" s="265"/>
      <c r="F200" s="286" t="s">
        <v>40</v>
      </c>
      <c r="G200" s="265"/>
      <c r="H200" s="265" t="s">
        <v>769</v>
      </c>
      <c r="I200" s="265"/>
      <c r="J200" s="265"/>
      <c r="K200" s="308"/>
    </row>
    <row r="201" ht="15" customHeight="1">
      <c r="B201" s="287"/>
      <c r="C201" s="293"/>
      <c r="D201" s="265"/>
      <c r="E201" s="265"/>
      <c r="F201" s="286" t="s">
        <v>41</v>
      </c>
      <c r="G201" s="265"/>
      <c r="H201" s="265" t="s">
        <v>770</v>
      </c>
      <c r="I201" s="265"/>
      <c r="J201" s="265"/>
      <c r="K201" s="308"/>
    </row>
    <row r="202" ht="15" customHeight="1">
      <c r="B202" s="287"/>
      <c r="C202" s="293"/>
      <c r="D202" s="265"/>
      <c r="E202" s="265"/>
      <c r="F202" s="286" t="s">
        <v>44</v>
      </c>
      <c r="G202" s="265"/>
      <c r="H202" s="265" t="s">
        <v>771</v>
      </c>
      <c r="I202" s="265"/>
      <c r="J202" s="265"/>
      <c r="K202" s="308"/>
    </row>
    <row r="203" ht="15" customHeight="1">
      <c r="B203" s="287"/>
      <c r="C203" s="265"/>
      <c r="D203" s="265"/>
      <c r="E203" s="265"/>
      <c r="F203" s="286" t="s">
        <v>42</v>
      </c>
      <c r="G203" s="265"/>
      <c r="H203" s="265" t="s">
        <v>772</v>
      </c>
      <c r="I203" s="265"/>
      <c r="J203" s="265"/>
      <c r="K203" s="308"/>
    </row>
    <row r="204" ht="15" customHeight="1">
      <c r="B204" s="287"/>
      <c r="C204" s="265"/>
      <c r="D204" s="265"/>
      <c r="E204" s="265"/>
      <c r="F204" s="286" t="s">
        <v>43</v>
      </c>
      <c r="G204" s="265"/>
      <c r="H204" s="265" t="s">
        <v>773</v>
      </c>
      <c r="I204" s="265"/>
      <c r="J204" s="265"/>
      <c r="K204" s="308"/>
    </row>
    <row r="205" ht="15" customHeight="1">
      <c r="B205" s="287"/>
      <c r="C205" s="265"/>
      <c r="D205" s="265"/>
      <c r="E205" s="265"/>
      <c r="F205" s="286"/>
      <c r="G205" s="265"/>
      <c r="H205" s="265"/>
      <c r="I205" s="265"/>
      <c r="J205" s="265"/>
      <c r="K205" s="308"/>
    </row>
    <row r="206" ht="15" customHeight="1">
      <c r="B206" s="287"/>
      <c r="C206" s="265" t="s">
        <v>714</v>
      </c>
      <c r="D206" s="265"/>
      <c r="E206" s="265"/>
      <c r="F206" s="286" t="s">
        <v>73</v>
      </c>
      <c r="G206" s="265"/>
      <c r="H206" s="265" t="s">
        <v>774</v>
      </c>
      <c r="I206" s="265"/>
      <c r="J206" s="265"/>
      <c r="K206" s="308"/>
    </row>
    <row r="207" ht="15" customHeight="1">
      <c r="B207" s="287"/>
      <c r="C207" s="293"/>
      <c r="D207" s="265"/>
      <c r="E207" s="265"/>
      <c r="F207" s="286" t="s">
        <v>611</v>
      </c>
      <c r="G207" s="265"/>
      <c r="H207" s="265" t="s">
        <v>612</v>
      </c>
      <c r="I207" s="265"/>
      <c r="J207" s="265"/>
      <c r="K207" s="308"/>
    </row>
    <row r="208" ht="15" customHeight="1">
      <c r="B208" s="287"/>
      <c r="C208" s="265"/>
      <c r="D208" s="265"/>
      <c r="E208" s="265"/>
      <c r="F208" s="286" t="s">
        <v>609</v>
      </c>
      <c r="G208" s="265"/>
      <c r="H208" s="265" t="s">
        <v>775</v>
      </c>
      <c r="I208" s="265"/>
      <c r="J208" s="265"/>
      <c r="K208" s="308"/>
    </row>
    <row r="209" ht="15" customHeight="1">
      <c r="B209" s="325"/>
      <c r="C209" s="293"/>
      <c r="D209" s="293"/>
      <c r="E209" s="293"/>
      <c r="F209" s="286" t="s">
        <v>613</v>
      </c>
      <c r="G209" s="271"/>
      <c r="H209" s="312" t="s">
        <v>614</v>
      </c>
      <c r="I209" s="312"/>
      <c r="J209" s="312"/>
      <c r="K209" s="326"/>
    </row>
    <row r="210" ht="15" customHeight="1">
      <c r="B210" s="325"/>
      <c r="C210" s="293"/>
      <c r="D210" s="293"/>
      <c r="E210" s="293"/>
      <c r="F210" s="286" t="s">
        <v>615</v>
      </c>
      <c r="G210" s="271"/>
      <c r="H210" s="312" t="s">
        <v>776</v>
      </c>
      <c r="I210" s="312"/>
      <c r="J210" s="312"/>
      <c r="K210" s="326"/>
    </row>
    <row r="211" ht="15" customHeight="1">
      <c r="B211" s="325"/>
      <c r="C211" s="293"/>
      <c r="D211" s="293"/>
      <c r="E211" s="293"/>
      <c r="F211" s="327"/>
      <c r="G211" s="271"/>
      <c r="H211" s="328"/>
      <c r="I211" s="328"/>
      <c r="J211" s="328"/>
      <c r="K211" s="326"/>
    </row>
    <row r="212" ht="15" customHeight="1">
      <c r="B212" s="325"/>
      <c r="C212" s="265" t="s">
        <v>738</v>
      </c>
      <c r="D212" s="293"/>
      <c r="E212" s="293"/>
      <c r="F212" s="286">
        <v>1</v>
      </c>
      <c r="G212" s="271"/>
      <c r="H212" s="312" t="s">
        <v>777</v>
      </c>
      <c r="I212" s="312"/>
      <c r="J212" s="312"/>
      <c r="K212" s="326"/>
    </row>
    <row r="213" ht="15" customHeight="1">
      <c r="B213" s="325"/>
      <c r="C213" s="293"/>
      <c r="D213" s="293"/>
      <c r="E213" s="293"/>
      <c r="F213" s="286">
        <v>2</v>
      </c>
      <c r="G213" s="271"/>
      <c r="H213" s="312" t="s">
        <v>778</v>
      </c>
      <c r="I213" s="312"/>
      <c r="J213" s="312"/>
      <c r="K213" s="326"/>
    </row>
    <row r="214" ht="15" customHeight="1">
      <c r="B214" s="325"/>
      <c r="C214" s="293"/>
      <c r="D214" s="293"/>
      <c r="E214" s="293"/>
      <c r="F214" s="286">
        <v>3</v>
      </c>
      <c r="G214" s="271"/>
      <c r="H214" s="312" t="s">
        <v>779</v>
      </c>
      <c r="I214" s="312"/>
      <c r="J214" s="312"/>
      <c r="K214" s="326"/>
    </row>
    <row r="215" ht="15" customHeight="1">
      <c r="B215" s="325"/>
      <c r="C215" s="293"/>
      <c r="D215" s="293"/>
      <c r="E215" s="293"/>
      <c r="F215" s="286">
        <v>4</v>
      </c>
      <c r="G215" s="271"/>
      <c r="H215" s="312" t="s">
        <v>780</v>
      </c>
      <c r="I215" s="312"/>
      <c r="J215" s="312"/>
      <c r="K215" s="326"/>
    </row>
    <row r="216" ht="12.75" customHeight="1">
      <c r="B216" s="329"/>
      <c r="C216" s="330"/>
      <c r="D216" s="330"/>
      <c r="E216" s="330"/>
      <c r="F216" s="330"/>
      <c r="G216" s="330"/>
      <c r="H216" s="330"/>
      <c r="I216" s="330"/>
      <c r="J216" s="330"/>
      <c r="K216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Martin-PC\Martin</dc:creator>
  <cp:lastModifiedBy>Martin-PC\Martin</cp:lastModifiedBy>
  <dcterms:created xsi:type="dcterms:W3CDTF">2018-07-25T11:12:15Z</dcterms:created>
  <dcterms:modified xsi:type="dcterms:W3CDTF">2018-07-25T11:12:18Z</dcterms:modified>
</cp:coreProperties>
</file>